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80" activeTab="0"/>
  </bookViews>
  <sheets>
    <sheet name="Beräkning 2023" sheetId="1" r:id="rId1"/>
    <sheet name="Tillansökanviawebb" sheetId="2" r:id="rId2"/>
    <sheet name="Övriga kostn " sheetId="3" r:id="rId3"/>
  </sheets>
  <definedNames>
    <definedName name="gemomksu" localSheetId="0">'Beräkning 2023'!#REF!</definedName>
    <definedName name="gemomksu">#REF!</definedName>
    <definedName name="INST" localSheetId="0">'Beräkning 2023'!#REF!</definedName>
    <definedName name="INST">#REF!</definedName>
    <definedName name="instgem">#REF!</definedName>
    <definedName name="LAB" localSheetId="0">'Beräkning 2023'!#REF!</definedName>
    <definedName name="LAB">#REF!</definedName>
    <definedName name="LKP" localSheetId="0">'Beräkning 2023'!#REF!</definedName>
    <definedName name="LKP">#REF!</definedName>
    <definedName name="LKPfaktor" localSheetId="0">'Beräkning 2023'!$C$48</definedName>
    <definedName name="LKPfaktor">#REF!</definedName>
    <definedName name="lkplön" localSheetId="0">'Beräkning 2023'!$B$48</definedName>
    <definedName name="lkplön">#REF!</definedName>
    <definedName name="lkptimers" localSheetId="0">'Beräkning 2023'!$B$49</definedName>
    <definedName name="lkptimers">#REF!</definedName>
    <definedName name="lokaler" localSheetId="0">'Beräkning 2023'!#REF!</definedName>
    <definedName name="lokaler">#REF!</definedName>
    <definedName name="lönkngammal">#REF!</definedName>
    <definedName name="lönökn" localSheetId="0">'Beräkning 2023'!$C$50</definedName>
    <definedName name="lönökn">#REF!</definedName>
    <definedName name="moms" localSheetId="0">'Beräkning 2023'!#REF!</definedName>
    <definedName name="moms">#REF!</definedName>
    <definedName name="timers" localSheetId="0">'Beräkning 2023'!$C$49</definedName>
    <definedName name="timers">#REF!</definedName>
  </definedNames>
  <calcPr fullCalcOnLoad="1"/>
</workbook>
</file>

<file path=xl/comments1.xml><?xml version="1.0" encoding="utf-8"?>
<comments xmlns="http://schemas.openxmlformats.org/spreadsheetml/2006/main">
  <authors>
    <author>Lingvistik</author>
  </authors>
  <commentList>
    <comment ref="C8" authorId="0">
      <text>
        <r>
          <rPr>
            <b/>
            <sz val="8"/>
            <rFont val="Tahoma"/>
            <family val="2"/>
          </rPr>
          <t>Liisa:</t>
        </r>
        <r>
          <rPr>
            <sz val="8"/>
            <rFont val="Tahoma"/>
            <family val="2"/>
          </rPr>
          <t xml:space="preserve">
Om olika omf för de olika åren, gå in och ändra formeln i motsvarande cell på det aktuella året och ändra cellreferens Cxx till aktuell procentsats.</t>
        </r>
      </text>
    </comment>
    <comment ref="D7" authorId="0">
      <text>
        <r>
          <rPr>
            <b/>
            <sz val="8"/>
            <rFont val="Tahoma"/>
            <family val="2"/>
          </rPr>
          <t>Liisa:</t>
        </r>
        <r>
          <rPr>
            <sz val="8"/>
            <rFont val="Tahoma"/>
            <family val="2"/>
          </rPr>
          <t xml:space="preserve">
Söker du för färre antal år, radera de årskolumerna som inte är aktuella för just din ansökan  (Markera kolumn, Edit, Delete, Column), OBS RADERA INTE KOLUMNEN TOTALT!
</t>
        </r>
      </text>
    </comment>
    <comment ref="E7" authorId="0">
      <text>
        <r>
          <rPr>
            <b/>
            <sz val="8"/>
            <rFont val="Tahoma"/>
            <family val="2"/>
          </rPr>
          <t>Liisa:</t>
        </r>
        <r>
          <rPr>
            <sz val="8"/>
            <rFont val="Tahoma"/>
            <family val="2"/>
          </rPr>
          <t xml:space="preserve">
Söker du för färre antal år, radera de årskolumerna som inte är aktuella för just din ansökan  (Markera kolumn, Edit, Delete, Column), OBS RADERA INTE KOLUMNEN TOTALT!
</t>
        </r>
      </text>
    </comment>
  </commentList>
</comments>
</file>

<file path=xl/comments2.xml><?xml version="1.0" encoding="utf-8"?>
<comments xmlns="http://schemas.openxmlformats.org/spreadsheetml/2006/main">
  <authors>
    <author>Liisa Karhap??</author>
  </authors>
  <commentList>
    <comment ref="A17" authorId="0">
      <text>
        <r>
          <rPr>
            <b/>
            <sz val="9"/>
            <rFont val="Tahoma"/>
            <family val="2"/>
          </rPr>
          <t xml:space="preserve">Liisa Karhapää: Hämtas direkt från Berakningsbladet
</t>
        </r>
      </text>
    </comment>
  </commentList>
</comments>
</file>

<file path=xl/sharedStrings.xml><?xml version="1.0" encoding="utf-8"?>
<sst xmlns="http://schemas.openxmlformats.org/spreadsheetml/2006/main" count="84" uniqueCount="71">
  <si>
    <t>Personal</t>
  </si>
  <si>
    <t>Summa personalkostnader</t>
  </si>
  <si>
    <t>Totalt</t>
  </si>
  <si>
    <t>Procent</t>
  </si>
  <si>
    <t>Faktor</t>
  </si>
  <si>
    <t>LKPmm lön</t>
  </si>
  <si>
    <t>Årlig löneökn</t>
  </si>
  <si>
    <t>ÖVRIGA KOSTNADER TOTALT</t>
  </si>
  <si>
    <t>Namn</t>
  </si>
  <si>
    <t>Lönekostn inkl sociala avgifter samt årlig löneökning</t>
  </si>
  <si>
    <t>LKPmm timersättning</t>
  </si>
  <si>
    <t>Alla inmatningar av krontal görs i ental, cellerna i årskolumnerna är formatterade till att visa tkr.</t>
  </si>
  <si>
    <t>räknar fram ett belopp som är 10 tkr + löneavgifter enligt nedan..</t>
  </si>
  <si>
    <t>KOSTNADSKALKYL FÖR PROJEKTET:</t>
  </si>
  <si>
    <t>DIREKTA KOSTNADER TOTALT</t>
  </si>
  <si>
    <t>Löner totalt (inkl löneavgifter)</t>
  </si>
  <si>
    <t>KOSTNADER TOTALT</t>
  </si>
  <si>
    <t>Heltidslön nuvarande</t>
  </si>
  <si>
    <t>NÄR KLART VAD RJ BEVILJAR</t>
  </si>
  <si>
    <t>FULLKOSTNADSKALKYL (EJ TILL ANSÖKAN):</t>
  </si>
  <si>
    <t>SLUTSIFFROR ANSÖKAN 1:a omgången!</t>
  </si>
  <si>
    <t>PERSONALKOSTNADER</t>
  </si>
  <si>
    <t>Lön /heltid mån/år 3</t>
  </si>
  <si>
    <t>Löneavgifter</t>
  </si>
  <si>
    <t>KOSTNADER</t>
  </si>
  <si>
    <t>Drift /utrustning</t>
  </si>
  <si>
    <t>Drift/utrustning totalt</t>
  </si>
  <si>
    <t>Personalkostnader exkl löneavgifter</t>
  </si>
  <si>
    <t>Drift utrustning totalt</t>
  </si>
  <si>
    <t>KOSTNADER TOTALT EXKL LÖNEAVGIFTER</t>
  </si>
  <si>
    <t>KOSTNADER EXKL LÖNEAVGIFTER</t>
  </si>
  <si>
    <t>Omf av heltid år 1</t>
  </si>
  <si>
    <t>Omf av heltid år 2</t>
  </si>
  <si>
    <t>Omfa av heltid år 3</t>
  </si>
  <si>
    <t>KALKYL AV TOTALKOSTNADER: UPPGIFTER MATAS IN HÄR (autokopieras till bladet "TillansökanviaWebb")</t>
  </si>
  <si>
    <t>Omf av heltid år 3</t>
  </si>
  <si>
    <r>
      <t>Timersättningar</t>
    </r>
    <r>
      <rPr>
        <vertAlign val="superscript"/>
        <sz val="12"/>
        <rFont val="CordiaUPC"/>
        <family val="2"/>
      </rPr>
      <t>2</t>
    </r>
  </si>
  <si>
    <r>
      <t xml:space="preserve">  Exempel på inmatning:</t>
    </r>
    <r>
      <rPr>
        <sz val="12"/>
        <color indexed="12"/>
        <rFont val="CordiaUPC"/>
        <family val="2"/>
      </rPr>
      <t xml:space="preserve"> =10000*timers</t>
    </r>
  </si>
  <si>
    <t>RJ ANSÖKNINGAR ENBART!</t>
  </si>
  <si>
    <t>INTERNA BERÄKNINGAR, ej till ansökan!</t>
  </si>
  <si>
    <t>Finansieras av RJ:</t>
  </si>
  <si>
    <t>Obs exkl assistenter!</t>
  </si>
  <si>
    <t>Obs inklusive assistenter!</t>
  </si>
  <si>
    <t>Diff löner</t>
  </si>
  <si>
    <t>Diff drift</t>
  </si>
  <si>
    <t>SUMMA diff</t>
  </si>
  <si>
    <t>Jämför ansökan med kalkylen här (löner)</t>
  </si>
  <si>
    <t>Jämför ansökan med kalkylen här(drift)</t>
  </si>
  <si>
    <t xml:space="preserve">Drift / Utrustning </t>
  </si>
  <si>
    <t>Assistenter   (personal ej namngivna, ej forskare)</t>
  </si>
  <si>
    <t>Dessa, om ej forskare med doktorsex, skall beräknas under Drift /assistenter</t>
  </si>
  <si>
    <t>Lön/heltid/mån, År 1</t>
  </si>
  <si>
    <t>Lön/heltid/mån år 2</t>
  </si>
  <si>
    <r>
      <t>2</t>
    </r>
    <r>
      <rPr>
        <b/>
        <sz val="12"/>
        <color indexed="10"/>
        <rFont val="CordiaUPC"/>
        <family val="2"/>
      </rPr>
      <t xml:space="preserve"> Skriv enligt följande: =ersättningsbeloppet * "timers" så räknas ersättningen inkl löneavgifterna, Ersättningsbeloppet skall vara inklusive semesterersättning om 12%!</t>
    </r>
  </si>
  <si>
    <t>Fyll i här varje person = månadslön * omfattning heltid* antal månader* LKPfaktor = kostnad per person (räkna ihop per år)</t>
  </si>
  <si>
    <r>
      <t>Direkta lokalkostnader (</t>
    </r>
    <r>
      <rPr>
        <b/>
        <sz val="12"/>
        <color indexed="17"/>
        <rFont val="CordiaUPC"/>
        <family val="2"/>
      </rPr>
      <t>söks ej enligt RJ:s anvisning</t>
    </r>
    <r>
      <rPr>
        <sz val="12"/>
        <color indexed="17"/>
        <rFont val="CordiaUPC"/>
        <family val="2"/>
      </rPr>
      <t>)</t>
    </r>
  </si>
  <si>
    <t>Open access</t>
  </si>
  <si>
    <t>Produktionsstöd</t>
  </si>
  <si>
    <t xml:space="preserve">Arbetsnamn för projektet: </t>
  </si>
  <si>
    <t xml:space="preserve">Datainsamling </t>
  </si>
  <si>
    <t>Datorer och utrustning</t>
  </si>
  <si>
    <t>Resor</t>
  </si>
  <si>
    <t>Etikprövning</t>
  </si>
  <si>
    <t>Söks fr o m 2020. Internationaliseringsbidraget är borttaget.</t>
  </si>
  <si>
    <t>Söks fr o m 2020. Generella bidraget är borttaget.</t>
  </si>
  <si>
    <t>Anges ej enligt RJ:s anvisning inför ansökningar.</t>
  </si>
  <si>
    <t>Indirekta kostnader SU (lingvistik)</t>
  </si>
  <si>
    <t>ALLA SIFFROR I DETTA BLAD HÄMTAS AUTOMATISKT FRÅN BLADET BERÄKNING 2023, INGET MATAS IN HÄR!</t>
  </si>
  <si>
    <t>Samfinansiering SU</t>
  </si>
  <si>
    <t>Nytt från 2020. Kostnader för produktion av vetenskapliga publikationer som inte är Open Access.</t>
  </si>
  <si>
    <t>INDIREKTA KOSTNADER LING FUF (2023):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</si>
</sst>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General_)"/>
    <numFmt numFmtId="173" formatCode="#,##0_);\(#,##0\)"/>
    <numFmt numFmtId="174" formatCode="0.0%"/>
    <numFmt numFmtId="175" formatCode=";;;"/>
    <numFmt numFmtId="176" formatCode="##,##0.0000"/>
    <numFmt numFmtId="177" formatCode="#,"/>
    <numFmt numFmtId="178" formatCode="#,###"/>
    <numFmt numFmtId="179" formatCode="##,"/>
    <numFmt numFmtId="180" formatCode="#,###,"/>
    <numFmt numFmtId="181" formatCode="#,##0\ &quot;kr&quot;"/>
    <numFmt numFmtId="182" formatCode="#,##0.00\ &quot;kr&quot;"/>
    <numFmt numFmtId="183" formatCode="0.0"/>
    <numFmt numFmtId="184" formatCode="0.000%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"/>
    <numFmt numFmtId="190" formatCode="[$-41D]&quot;den &quot;d\ mmmm\ yyyy"/>
  </numFmts>
  <fonts count="78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name val="Courier"/>
      <family val="3"/>
    </font>
    <font>
      <b/>
      <sz val="9"/>
      <name val="Tahoma"/>
      <family val="2"/>
    </font>
    <font>
      <sz val="10"/>
      <name val="CordiaUPC"/>
      <family val="2"/>
    </font>
    <font>
      <b/>
      <sz val="12"/>
      <name val="CordiaUPC"/>
      <family val="2"/>
    </font>
    <font>
      <sz val="12"/>
      <name val="CordiaUPC"/>
      <family val="2"/>
    </font>
    <font>
      <sz val="12"/>
      <color indexed="10"/>
      <name val="CordiaUPC"/>
      <family val="2"/>
    </font>
    <font>
      <sz val="12"/>
      <name val="Courier"/>
      <family val="3"/>
    </font>
    <font>
      <b/>
      <sz val="14"/>
      <name val="CordiaUPC"/>
      <family val="2"/>
    </font>
    <font>
      <b/>
      <sz val="12"/>
      <color indexed="18"/>
      <name val="CordiaUPC"/>
      <family val="2"/>
    </font>
    <font>
      <sz val="12"/>
      <color indexed="18"/>
      <name val="CordiaUPC"/>
      <family val="2"/>
    </font>
    <font>
      <sz val="12"/>
      <color indexed="56"/>
      <name val="CordiaUPC"/>
      <family val="2"/>
    </font>
    <font>
      <vertAlign val="superscript"/>
      <sz val="12"/>
      <name val="CordiaUPC"/>
      <family val="2"/>
    </font>
    <font>
      <sz val="12"/>
      <color indexed="12"/>
      <name val="CordiaUPC"/>
      <family val="2"/>
    </font>
    <font>
      <b/>
      <sz val="16"/>
      <name val="CordiaUPC"/>
      <family val="2"/>
    </font>
    <font>
      <b/>
      <sz val="14"/>
      <color indexed="10"/>
      <name val="CordiaUPC"/>
      <family val="2"/>
    </font>
    <font>
      <b/>
      <sz val="12"/>
      <color indexed="10"/>
      <name val="CordiaUPC"/>
      <family val="2"/>
    </font>
    <font>
      <b/>
      <sz val="10"/>
      <name val="Courier"/>
      <family val="0"/>
    </font>
    <font>
      <sz val="12"/>
      <color indexed="17"/>
      <name val="CordiaUPC"/>
      <family val="2"/>
    </font>
    <font>
      <b/>
      <sz val="12"/>
      <color indexed="17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19"/>
      <name val="CordiaUPC"/>
      <family val="2"/>
    </font>
    <font>
      <sz val="12"/>
      <color indexed="17"/>
      <name val="Calibri"/>
      <family val="2"/>
    </font>
    <font>
      <sz val="12"/>
      <color indexed="20"/>
      <name val="CordiaUPC"/>
      <family val="2"/>
    </font>
    <font>
      <b/>
      <vertAlign val="superscript"/>
      <sz val="12"/>
      <color indexed="10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A7D00"/>
      <name val="CordiaUPC"/>
      <family val="2"/>
    </font>
    <font>
      <sz val="12"/>
      <color rgb="FF9C6500"/>
      <name val="CordiaUPC"/>
      <family val="2"/>
    </font>
    <font>
      <sz val="12"/>
      <color rgb="FF006100"/>
      <name val="CordiaUPC"/>
      <family val="2"/>
    </font>
    <font>
      <sz val="12"/>
      <color rgb="FF006100"/>
      <name val="Calibri"/>
      <family val="2"/>
    </font>
    <font>
      <sz val="12"/>
      <color rgb="FF9C0006"/>
      <name val="CordiaUPC"/>
      <family val="2"/>
    </font>
    <font>
      <b/>
      <vertAlign val="superscript"/>
      <sz val="12"/>
      <color rgb="FFFF0000"/>
      <name val="CordiaUPC"/>
      <family val="2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sz val="12"/>
      <color rgb="FFFF0000"/>
      <name val="CordiaUPC"/>
      <family val="2"/>
    </font>
    <font>
      <b/>
      <sz val="8"/>
      <name val="Courie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darkTrellis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42"/>
      </patternFill>
    </fill>
    <fill>
      <patternFill patternType="solid">
        <fgColor indexed="42"/>
        <bgColor indexed="64"/>
      </patternFill>
    </fill>
    <fill>
      <patternFill patternType="gray0625">
        <bgColor theme="0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indexed="8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7F7F7F"/>
      </right>
      <top style="medium"/>
      <bottom style="thin">
        <color rgb="FF7F7F7F"/>
      </bottom>
    </border>
    <border>
      <left style="thin">
        <color rgb="FF7F7F7F"/>
      </left>
      <right style="thin">
        <color rgb="FF7F7F7F"/>
      </right>
      <top style="medium"/>
      <bottom style="thin">
        <color rgb="FF7F7F7F"/>
      </bottom>
    </border>
    <border>
      <left style="thin">
        <color rgb="FF7F7F7F"/>
      </left>
      <right style="medium"/>
      <top style="medium"/>
      <bottom style="thin">
        <color rgb="FF7F7F7F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medium"/>
      <top style="thin">
        <color indexed="8"/>
      </top>
      <bottom style="thin">
        <color rgb="FF7F7F7F"/>
      </bottom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thin">
        <color rgb="FF7F7F7F"/>
      </left>
      <right style="medium"/>
      <top style="thin">
        <color rgb="FF7F7F7F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rgb="FF7F7F7F"/>
      </right>
      <top style="thin">
        <color indexed="8"/>
      </top>
      <bottom style="thin">
        <color rgb="FF7F7F7F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medium"/>
      <right style="thin">
        <color rgb="FFB2B2B2"/>
      </right>
      <top style="medium"/>
      <bottom style="thin">
        <color rgb="FFB2B2B2"/>
      </bottom>
    </border>
    <border>
      <left style="thin">
        <color rgb="FFB2B2B2"/>
      </left>
      <right style="thin">
        <color rgb="FFB2B2B2"/>
      </right>
      <top style="medium"/>
      <bottom style="thin">
        <color rgb="FFB2B2B2"/>
      </bottom>
    </border>
    <border>
      <left style="thin">
        <color rgb="FFB2B2B2"/>
      </left>
      <right style="medium"/>
      <top style="medium"/>
      <bottom style="thin">
        <color rgb="FFB2B2B2"/>
      </bottom>
    </border>
    <border>
      <left style="medium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medium"/>
      <top style="thin">
        <color rgb="FFB2B2B2"/>
      </top>
      <bottom style="thin">
        <color rgb="FFB2B2B2"/>
      </bottom>
    </border>
    <border>
      <left style="medium"/>
      <right style="thin">
        <color rgb="FFB2B2B2"/>
      </right>
      <top style="thin">
        <color rgb="FFB2B2B2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2" applyNumberFormat="0" applyAlignment="0" applyProtection="0"/>
    <xf numFmtId="0" fontId="54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31" borderId="3" applyNumberFormat="0" applyAlignment="0" applyProtection="0"/>
    <xf numFmtId="0" fontId="59" fillId="0" borderId="4" applyNumberFormat="0" applyFill="0" applyAlignment="0" applyProtection="0"/>
    <xf numFmtId="0" fontId="60" fillId="32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6" fillId="21" borderId="9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183">
    <xf numFmtId="172" fontId="0" fillId="0" borderId="0" xfId="0" applyAlignment="1">
      <alignment/>
    </xf>
    <xf numFmtId="172" fontId="7" fillId="0" borderId="0" xfId="0" applyNumberFormat="1" applyFont="1" applyAlignment="1" applyProtection="1">
      <alignment horizontal="left"/>
      <protection/>
    </xf>
    <xf numFmtId="172" fontId="7" fillId="0" borderId="0" xfId="0" applyFont="1" applyAlignment="1">
      <alignment/>
    </xf>
    <xf numFmtId="172" fontId="8" fillId="0" borderId="0" xfId="0" applyFont="1" applyAlignment="1">
      <alignment/>
    </xf>
    <xf numFmtId="172" fontId="54" fillId="22" borderId="0" xfId="35" applyNumberFormat="1" applyAlignment="1">
      <alignment/>
    </xf>
    <xf numFmtId="172" fontId="7" fillId="33" borderId="0" xfId="0" applyFont="1" applyFill="1" applyAlignment="1">
      <alignment/>
    </xf>
    <xf numFmtId="172" fontId="0" fillId="33" borderId="0" xfId="0" applyFill="1" applyAlignment="1">
      <alignment/>
    </xf>
    <xf numFmtId="172" fontId="7" fillId="33" borderId="0" xfId="0" applyFont="1" applyFill="1" applyBorder="1" applyAlignment="1">
      <alignment/>
    </xf>
    <xf numFmtId="172" fontId="7" fillId="0" borderId="0" xfId="0" applyFont="1" applyBorder="1" applyAlignment="1">
      <alignment/>
    </xf>
    <xf numFmtId="172" fontId="9" fillId="33" borderId="0" xfId="0" applyFont="1" applyFill="1" applyBorder="1" applyAlignment="1">
      <alignment/>
    </xf>
    <xf numFmtId="172" fontId="14" fillId="0" borderId="0" xfId="0" applyFont="1" applyAlignment="1">
      <alignment/>
    </xf>
    <xf numFmtId="172" fontId="15" fillId="0" borderId="0" xfId="0" applyFont="1" applyAlignment="1">
      <alignment/>
    </xf>
    <xf numFmtId="172" fontId="15" fillId="0" borderId="0" xfId="0" applyFont="1" applyAlignment="1">
      <alignment wrapText="1"/>
    </xf>
    <xf numFmtId="172" fontId="15" fillId="0" borderId="0" xfId="0" applyFont="1" applyFill="1" applyBorder="1" applyAlignment="1">
      <alignment wrapText="1"/>
    </xf>
    <xf numFmtId="172" fontId="16" fillId="0" borderId="2" xfId="0" applyFont="1" applyBorder="1" applyAlignment="1">
      <alignment/>
    </xf>
    <xf numFmtId="172" fontId="16" fillId="0" borderId="0" xfId="0" applyNumberFormat="1" applyFont="1" applyAlignment="1" applyProtection="1">
      <alignment horizontal="left"/>
      <protection/>
    </xf>
    <xf numFmtId="172" fontId="17" fillId="0" borderId="0" xfId="0" applyNumberFormat="1" applyFont="1" applyAlignment="1" applyProtection="1">
      <alignment horizontal="left"/>
      <protection/>
    </xf>
    <xf numFmtId="172" fontId="14" fillId="33" borderId="0" xfId="0" applyFont="1" applyFill="1" applyAlignment="1">
      <alignment/>
    </xf>
    <xf numFmtId="172" fontId="14" fillId="33" borderId="0" xfId="0" applyFont="1" applyFill="1" applyBorder="1" applyAlignment="1">
      <alignment/>
    </xf>
    <xf numFmtId="172" fontId="16" fillId="33" borderId="0" xfId="0" applyNumberFormat="1" applyFont="1" applyFill="1" applyBorder="1" applyAlignment="1" applyProtection="1">
      <alignment horizontal="left"/>
      <protection/>
    </xf>
    <xf numFmtId="172" fontId="16" fillId="33" borderId="0" xfId="0" applyFont="1" applyFill="1" applyBorder="1" applyAlignment="1">
      <alignment/>
    </xf>
    <xf numFmtId="172" fontId="16" fillId="0" borderId="0" xfId="0" applyFont="1" applyAlignment="1">
      <alignment/>
    </xf>
    <xf numFmtId="172" fontId="16" fillId="34" borderId="2" xfId="0" applyFont="1" applyFill="1" applyBorder="1" applyAlignment="1">
      <alignment/>
    </xf>
    <xf numFmtId="10" fontId="16" fillId="16" borderId="2" xfId="50" applyNumberFormat="1" applyFont="1" applyFill="1" applyBorder="1" applyAlignment="1">
      <alignment/>
    </xf>
    <xf numFmtId="3" fontId="68" fillId="21" borderId="2" xfId="34" applyNumberFormat="1" applyFont="1" applyBorder="1" applyAlignment="1">
      <alignment/>
    </xf>
    <xf numFmtId="172" fontId="18" fillId="0" borderId="0" xfId="0" applyFont="1" applyAlignment="1">
      <alignment/>
    </xf>
    <xf numFmtId="172" fontId="16" fillId="35" borderId="2" xfId="0" applyFont="1" applyFill="1" applyBorder="1" applyAlignment="1">
      <alignment/>
    </xf>
    <xf numFmtId="3" fontId="68" fillId="21" borderId="10" xfId="34" applyNumberFormat="1" applyFont="1" applyBorder="1" applyAlignment="1">
      <alignment/>
    </xf>
    <xf numFmtId="172" fontId="68" fillId="21" borderId="2" xfId="34" applyNumberFormat="1" applyFont="1" applyAlignment="1">
      <alignment/>
    </xf>
    <xf numFmtId="3" fontId="68" fillId="21" borderId="2" xfId="34" applyNumberFormat="1" applyFont="1" applyAlignment="1">
      <alignment/>
    </xf>
    <xf numFmtId="172" fontId="16" fillId="36" borderId="0" xfId="0" applyFont="1" applyFill="1" applyAlignment="1">
      <alignment/>
    </xf>
    <xf numFmtId="3" fontId="16" fillId="0" borderId="2" xfId="0" applyNumberFormat="1" applyFont="1" applyBorder="1" applyAlignment="1">
      <alignment/>
    </xf>
    <xf numFmtId="172" fontId="69" fillId="32" borderId="0" xfId="49" applyNumberFormat="1" applyFont="1" applyAlignment="1">
      <alignment/>
    </xf>
    <xf numFmtId="172" fontId="19" fillId="32" borderId="0" xfId="49" applyNumberFormat="1" applyFont="1" applyAlignment="1">
      <alignment/>
    </xf>
    <xf numFmtId="172" fontId="19" fillId="0" borderId="2" xfId="0" applyFont="1" applyBorder="1" applyAlignment="1">
      <alignment/>
    </xf>
    <xf numFmtId="172" fontId="19" fillId="0" borderId="0" xfId="0" applyFont="1" applyAlignment="1">
      <alignment wrapText="1"/>
    </xf>
    <xf numFmtId="172" fontId="19" fillId="0" borderId="0" xfId="0" applyFont="1" applyFill="1" applyBorder="1" applyAlignment="1">
      <alignment wrapText="1"/>
    </xf>
    <xf numFmtId="172" fontId="18" fillId="33" borderId="0" xfId="0" applyFont="1" applyFill="1" applyAlignment="1">
      <alignment/>
    </xf>
    <xf numFmtId="172" fontId="16" fillId="33" borderId="0" xfId="0" applyNumberFormat="1" applyFont="1" applyFill="1" applyBorder="1" applyAlignment="1" applyProtection="1">
      <alignment horizontal="center" wrapText="1"/>
      <protection/>
    </xf>
    <xf numFmtId="172" fontId="16" fillId="37" borderId="11" xfId="0" applyNumberFormat="1" applyFont="1" applyFill="1" applyBorder="1" applyAlignment="1" applyProtection="1">
      <alignment/>
      <protection/>
    </xf>
    <xf numFmtId="172" fontId="16" fillId="33" borderId="0" xfId="0" applyFont="1" applyFill="1" applyAlignment="1">
      <alignment/>
    </xf>
    <xf numFmtId="9" fontId="70" fillId="22" borderId="2" xfId="35" applyNumberFormat="1" applyFont="1" applyBorder="1" applyAlignment="1">
      <alignment/>
    </xf>
    <xf numFmtId="3" fontId="22" fillId="33" borderId="0" xfId="0" applyNumberFormat="1" applyFont="1" applyFill="1" applyBorder="1" applyAlignment="1" applyProtection="1">
      <alignment/>
      <protection/>
    </xf>
    <xf numFmtId="3" fontId="16" fillId="33" borderId="0" xfId="0" applyNumberFormat="1" applyFont="1" applyFill="1" applyBorder="1" applyAlignment="1">
      <alignment/>
    </xf>
    <xf numFmtId="172" fontId="16" fillId="38" borderId="12" xfId="0" applyFont="1" applyFill="1" applyBorder="1" applyAlignment="1">
      <alignment/>
    </xf>
    <xf numFmtId="9" fontId="16" fillId="38" borderId="13" xfId="0" applyNumberFormat="1" applyFont="1" applyFill="1" applyBorder="1" applyAlignment="1" applyProtection="1">
      <alignment/>
      <protection/>
    </xf>
    <xf numFmtId="177" fontId="71" fillId="22" borderId="11" xfId="35" applyNumberFormat="1" applyFont="1" applyBorder="1" applyAlignment="1" applyProtection="1">
      <alignment/>
      <protection/>
    </xf>
    <xf numFmtId="3" fontId="22" fillId="33" borderId="0" xfId="0" applyNumberFormat="1" applyFont="1" applyFill="1" applyBorder="1" applyAlignment="1">
      <alignment/>
    </xf>
    <xf numFmtId="177" fontId="20" fillId="39" borderId="11" xfId="0" applyNumberFormat="1" applyFont="1" applyFill="1" applyBorder="1" applyAlignment="1" applyProtection="1">
      <alignment/>
      <protection/>
    </xf>
    <xf numFmtId="173" fontId="72" fillId="33" borderId="0" xfId="42" applyNumberFormat="1" applyFont="1" applyFill="1" applyBorder="1" applyAlignment="1" applyProtection="1">
      <alignment/>
      <protection/>
    </xf>
    <xf numFmtId="172" fontId="72" fillId="33" borderId="0" xfId="42" applyNumberFormat="1" applyFont="1" applyFill="1" applyBorder="1" applyAlignment="1">
      <alignment/>
    </xf>
    <xf numFmtId="3" fontId="72" fillId="33" borderId="0" xfId="42" applyNumberFormat="1" applyFont="1" applyFill="1" applyBorder="1" applyAlignment="1" applyProtection="1">
      <alignment/>
      <protection/>
    </xf>
    <xf numFmtId="177" fontId="20" fillId="40" borderId="11" xfId="0" applyNumberFormat="1" applyFont="1" applyFill="1" applyBorder="1" applyAlignment="1" applyProtection="1">
      <alignment/>
      <protection/>
    </xf>
    <xf numFmtId="173" fontId="22" fillId="0" borderId="0" xfId="0" applyNumberFormat="1" applyFont="1" applyBorder="1" applyAlignment="1" applyProtection="1">
      <alignment/>
      <protection/>
    </xf>
    <xf numFmtId="172" fontId="22" fillId="0" borderId="0" xfId="0" applyFont="1" applyBorder="1" applyAlignment="1">
      <alignment/>
    </xf>
    <xf numFmtId="3" fontId="22" fillId="0" borderId="0" xfId="0" applyNumberFormat="1" applyFont="1" applyFill="1" applyBorder="1" applyAlignment="1" applyProtection="1">
      <alignment/>
      <protection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Fill="1" applyBorder="1" applyAlignment="1" applyProtection="1">
      <alignment/>
      <protection/>
    </xf>
    <xf numFmtId="173" fontId="16" fillId="0" borderId="0" xfId="0" applyNumberFormat="1" applyFont="1" applyAlignment="1" applyProtection="1">
      <alignment/>
      <protection/>
    </xf>
    <xf numFmtId="172" fontId="17" fillId="0" borderId="0" xfId="0" applyFont="1" applyAlignment="1">
      <alignment/>
    </xf>
    <xf numFmtId="172" fontId="23" fillId="0" borderId="0" xfId="0" applyFont="1" applyAlignment="1">
      <alignment/>
    </xf>
    <xf numFmtId="172" fontId="16" fillId="0" borderId="15" xfId="0" applyNumberFormat="1" applyFont="1" applyBorder="1" applyAlignment="1" applyProtection="1">
      <alignment horizontal="left"/>
      <protection/>
    </xf>
    <xf numFmtId="172" fontId="16" fillId="0" borderId="15" xfId="0" applyFont="1" applyBorder="1" applyAlignment="1">
      <alignment/>
    </xf>
    <xf numFmtId="172" fontId="16" fillId="0" borderId="16" xfId="0" applyFont="1" applyBorder="1" applyAlignment="1">
      <alignment/>
    </xf>
    <xf numFmtId="172" fontId="16" fillId="0" borderId="17" xfId="0" applyFont="1" applyBorder="1" applyAlignment="1">
      <alignment/>
    </xf>
    <xf numFmtId="172" fontId="16" fillId="0" borderId="18" xfId="0" applyFont="1" applyBorder="1" applyAlignment="1">
      <alignment/>
    </xf>
    <xf numFmtId="10" fontId="16" fillId="0" borderId="19" xfId="0" applyNumberFormat="1" applyFont="1" applyBorder="1" applyAlignment="1">
      <alignment/>
    </xf>
    <xf numFmtId="176" fontId="16" fillId="0" borderId="19" xfId="0" applyNumberFormat="1" applyFont="1" applyBorder="1" applyAlignment="1">
      <alignment/>
    </xf>
    <xf numFmtId="172" fontId="25" fillId="0" borderId="0" xfId="0" applyNumberFormat="1" applyFont="1" applyAlignment="1" applyProtection="1">
      <alignment horizontal="left"/>
      <protection/>
    </xf>
    <xf numFmtId="172" fontId="26" fillId="0" borderId="0" xfId="0" applyFont="1" applyAlignment="1">
      <alignment/>
    </xf>
    <xf numFmtId="172" fontId="19" fillId="37" borderId="20" xfId="0" applyNumberFormat="1" applyFont="1" applyFill="1" applyBorder="1" applyAlignment="1" applyProtection="1">
      <alignment horizontal="left"/>
      <protection/>
    </xf>
    <xf numFmtId="172" fontId="19" fillId="37" borderId="21" xfId="0" applyNumberFormat="1" applyFont="1" applyFill="1" applyBorder="1" applyAlignment="1" applyProtection="1">
      <alignment horizontal="left"/>
      <protection/>
    </xf>
    <xf numFmtId="172" fontId="19" fillId="37" borderId="11" xfId="0" applyFont="1" applyFill="1" applyBorder="1" applyAlignment="1">
      <alignment wrapText="1"/>
    </xf>
    <xf numFmtId="172" fontId="19" fillId="37" borderId="11" xfId="0" applyNumberFormat="1" applyFont="1" applyFill="1" applyBorder="1" applyAlignment="1" applyProtection="1">
      <alignment horizontal="left" wrapText="1"/>
      <protection/>
    </xf>
    <xf numFmtId="172" fontId="19" fillId="37" borderId="11" xfId="0" applyNumberFormat="1" applyFont="1" applyFill="1" applyBorder="1" applyAlignment="1" applyProtection="1">
      <alignment horizontal="center"/>
      <protection/>
    </xf>
    <xf numFmtId="173" fontId="70" fillId="22" borderId="11" xfId="35" applyNumberFormat="1" applyFont="1" applyBorder="1" applyAlignment="1" applyProtection="1">
      <alignment/>
      <protection/>
    </xf>
    <xf numFmtId="9" fontId="70" fillId="22" borderId="11" xfId="35" applyNumberFormat="1" applyFont="1" applyBorder="1" applyAlignment="1" applyProtection="1">
      <alignment/>
      <protection/>
    </xf>
    <xf numFmtId="172" fontId="70" fillId="22" borderId="22" xfId="35" applyNumberFormat="1" applyFont="1" applyBorder="1" applyAlignment="1">
      <alignment/>
    </xf>
    <xf numFmtId="172" fontId="70" fillId="22" borderId="21" xfId="35" applyNumberFormat="1" applyFont="1" applyBorder="1" applyAlignment="1">
      <alignment/>
    </xf>
    <xf numFmtId="172" fontId="17" fillId="41" borderId="11" xfId="0" applyFont="1" applyFill="1" applyBorder="1" applyAlignment="1">
      <alignment wrapText="1"/>
    </xf>
    <xf numFmtId="172" fontId="16" fillId="41" borderId="11" xfId="0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177" fontId="54" fillId="22" borderId="1" xfId="35" applyNumberFormat="1" applyBorder="1" applyAlignment="1" applyProtection="1">
      <alignment/>
      <protection/>
    </xf>
    <xf numFmtId="177" fontId="54" fillId="37" borderId="1" xfId="35" applyNumberFormat="1" applyFill="1" applyBorder="1" applyAlignment="1" applyProtection="1">
      <alignment/>
      <protection/>
    </xf>
    <xf numFmtId="9" fontId="70" fillId="22" borderId="10" xfId="35" applyNumberFormat="1" applyFont="1" applyBorder="1" applyAlignment="1">
      <alignment/>
    </xf>
    <xf numFmtId="172" fontId="68" fillId="21" borderId="23" xfId="34" applyNumberFormat="1" applyFont="1" applyBorder="1" applyAlignment="1">
      <alignment/>
    </xf>
    <xf numFmtId="180" fontId="68" fillId="21" borderId="23" xfId="34" applyNumberFormat="1" applyFont="1" applyBorder="1" applyAlignment="1" applyProtection="1">
      <alignment/>
      <protection/>
    </xf>
    <xf numFmtId="172" fontId="68" fillId="21" borderId="2" xfId="34" applyNumberFormat="1" applyFont="1" applyBorder="1" applyAlignment="1">
      <alignment/>
    </xf>
    <xf numFmtId="180" fontId="68" fillId="21" borderId="2" xfId="34" applyNumberFormat="1" applyFont="1" applyBorder="1" applyAlignment="1" applyProtection="1">
      <alignment/>
      <protection/>
    </xf>
    <xf numFmtId="3" fontId="69" fillId="20" borderId="1" xfId="33" applyNumberFormat="1" applyFont="1" applyAlignment="1">
      <alignment/>
    </xf>
    <xf numFmtId="3" fontId="59" fillId="20" borderId="1" xfId="33" applyNumberFormat="1" applyFont="1" applyAlignment="1">
      <alignment/>
    </xf>
    <xf numFmtId="9" fontId="69" fillId="20" borderId="1" xfId="33" applyNumberFormat="1" applyFont="1" applyAlignment="1">
      <alignment/>
    </xf>
    <xf numFmtId="172" fontId="16" fillId="0" borderId="2" xfId="0" applyFont="1" applyBorder="1" applyAlignment="1">
      <alignment wrapText="1"/>
    </xf>
    <xf numFmtId="3" fontId="16" fillId="0" borderId="0" xfId="0" applyNumberFormat="1" applyFont="1" applyAlignment="1">
      <alignment/>
    </xf>
    <xf numFmtId="3" fontId="0" fillId="0" borderId="0" xfId="0" applyNumberFormat="1" applyAlignment="1">
      <alignment/>
    </xf>
    <xf numFmtId="172" fontId="60" fillId="32" borderId="0" xfId="49" applyNumberFormat="1" applyAlignment="1">
      <alignment/>
    </xf>
    <xf numFmtId="3" fontId="70" fillId="22" borderId="11" xfId="35" applyNumberFormat="1" applyFont="1" applyBorder="1" applyAlignment="1" applyProtection="1">
      <alignment/>
      <protection/>
    </xf>
    <xf numFmtId="172" fontId="55" fillId="29" borderId="0" xfId="42" applyNumberFormat="1" applyAlignment="1">
      <alignment/>
    </xf>
    <xf numFmtId="172" fontId="27" fillId="0" borderId="0" xfId="0" applyNumberFormat="1" applyFont="1" applyAlignment="1" applyProtection="1">
      <alignment horizontal="left"/>
      <protection/>
    </xf>
    <xf numFmtId="172" fontId="73" fillId="0" borderId="0" xfId="0" applyFont="1" applyAlignment="1">
      <alignment/>
    </xf>
    <xf numFmtId="172" fontId="7" fillId="0" borderId="24" xfId="0" applyFont="1" applyBorder="1" applyAlignment="1">
      <alignment/>
    </xf>
    <xf numFmtId="172" fontId="19" fillId="0" borderId="0" xfId="0" applyNumberFormat="1" applyFont="1" applyAlignment="1" applyProtection="1">
      <alignment horizontal="left"/>
      <protection/>
    </xf>
    <xf numFmtId="184" fontId="16" fillId="0" borderId="19" xfId="0" applyNumberFormat="1" applyFont="1" applyBorder="1" applyAlignment="1">
      <alignment/>
    </xf>
    <xf numFmtId="9" fontId="70" fillId="22" borderId="11" xfId="35" applyNumberFormat="1" applyFont="1" applyBorder="1" applyAlignment="1" applyProtection="1" quotePrefix="1">
      <alignment/>
      <protection/>
    </xf>
    <xf numFmtId="172" fontId="74" fillId="0" borderId="0" xfId="0" applyFont="1" applyAlignment="1">
      <alignment vertical="center"/>
    </xf>
    <xf numFmtId="3" fontId="74" fillId="0" borderId="0" xfId="0" applyNumberFormat="1" applyFont="1" applyAlignment="1">
      <alignment vertical="center"/>
    </xf>
    <xf numFmtId="4" fontId="16" fillId="0" borderId="0" xfId="0" applyNumberFormat="1" applyFont="1" applyAlignment="1">
      <alignment/>
    </xf>
    <xf numFmtId="172" fontId="74" fillId="0" borderId="0" xfId="0" applyFont="1" applyAlignment="1">
      <alignment horizontal="right" vertical="center"/>
    </xf>
    <xf numFmtId="172" fontId="75" fillId="0" borderId="0" xfId="0" applyFont="1" applyAlignment="1">
      <alignment vertical="center"/>
    </xf>
    <xf numFmtId="172" fontId="28" fillId="0" borderId="0" xfId="0" applyFont="1" applyAlignment="1">
      <alignment/>
    </xf>
    <xf numFmtId="172" fontId="25" fillId="0" borderId="0" xfId="0" applyFont="1" applyAlignment="1">
      <alignment/>
    </xf>
    <xf numFmtId="172" fontId="70" fillId="22" borderId="0" xfId="35" applyNumberFormat="1" applyFont="1" applyBorder="1" applyAlignment="1">
      <alignment/>
    </xf>
    <xf numFmtId="177" fontId="20" fillId="40" borderId="25" xfId="0" applyNumberFormat="1" applyFont="1" applyFill="1" applyBorder="1" applyAlignment="1" applyProtection="1">
      <alignment/>
      <protection/>
    </xf>
    <xf numFmtId="180" fontId="68" fillId="21" borderId="26" xfId="34" applyNumberFormat="1" applyFont="1" applyBorder="1" applyAlignment="1" applyProtection="1">
      <alignment/>
      <protection/>
    </xf>
    <xf numFmtId="177" fontId="20" fillId="40" borderId="27" xfId="0" applyNumberFormat="1" applyFont="1" applyFill="1" applyBorder="1" applyAlignment="1" applyProtection="1">
      <alignment/>
      <protection/>
    </xf>
    <xf numFmtId="172" fontId="70" fillId="22" borderId="28" xfId="35" applyNumberFormat="1" applyFont="1" applyBorder="1" applyAlignment="1">
      <alignment/>
    </xf>
    <xf numFmtId="172" fontId="70" fillId="22" borderId="29" xfId="35" applyNumberFormat="1" applyFont="1" applyBorder="1" applyAlignment="1">
      <alignment/>
    </xf>
    <xf numFmtId="172" fontId="55" fillId="0" borderId="0" xfId="42" applyNumberFormat="1" applyFill="1" applyAlignment="1">
      <alignment/>
    </xf>
    <xf numFmtId="177" fontId="20" fillId="40" borderId="30" xfId="0" applyNumberFormat="1" applyFont="1" applyFill="1" applyBorder="1" applyAlignment="1" applyProtection="1">
      <alignment/>
      <protection/>
    </xf>
    <xf numFmtId="177" fontId="20" fillId="0" borderId="24" xfId="0" applyNumberFormat="1" applyFont="1" applyFill="1" applyBorder="1" applyAlignment="1" applyProtection="1">
      <alignment/>
      <protection/>
    </xf>
    <xf numFmtId="172" fontId="12" fillId="33" borderId="0" xfId="0" applyFont="1" applyFill="1" applyBorder="1" applyAlignment="1">
      <alignment/>
    </xf>
    <xf numFmtId="172" fontId="68" fillId="37" borderId="31" xfId="34" applyNumberFormat="1" applyFont="1" applyFill="1" applyBorder="1" applyAlignment="1">
      <alignment/>
    </xf>
    <xf numFmtId="172" fontId="68" fillId="37" borderId="0" xfId="34" applyNumberFormat="1" applyFont="1" applyFill="1" applyBorder="1" applyAlignment="1">
      <alignment/>
    </xf>
    <xf numFmtId="180" fontId="68" fillId="37" borderId="0" xfId="34" applyNumberFormat="1" applyFont="1" applyFill="1" applyBorder="1" applyAlignment="1" applyProtection="1">
      <alignment/>
      <protection/>
    </xf>
    <xf numFmtId="172" fontId="19" fillId="0" borderId="32" xfId="0" applyFont="1" applyBorder="1" applyAlignment="1">
      <alignment/>
    </xf>
    <xf numFmtId="172" fontId="15" fillId="0" borderId="33" xfId="0" applyFont="1" applyBorder="1" applyAlignment="1">
      <alignment/>
    </xf>
    <xf numFmtId="172" fontId="15" fillId="0" borderId="34" xfId="0" applyFont="1" applyBorder="1" applyAlignment="1">
      <alignment/>
    </xf>
    <xf numFmtId="172" fontId="19" fillId="37" borderId="35" xfId="0" applyNumberFormat="1" applyFont="1" applyFill="1" applyBorder="1" applyAlignment="1" applyProtection="1">
      <alignment horizontal="left"/>
      <protection/>
    </xf>
    <xf numFmtId="172" fontId="15" fillId="37" borderId="36" xfId="0" applyFont="1" applyFill="1" applyBorder="1" applyAlignment="1">
      <alignment/>
    </xf>
    <xf numFmtId="172" fontId="19" fillId="37" borderId="37" xfId="0" applyFont="1" applyFill="1" applyBorder="1" applyAlignment="1">
      <alignment/>
    </xf>
    <xf numFmtId="172" fontId="19" fillId="37" borderId="36" xfId="0" applyNumberFormat="1" applyFont="1" applyFill="1" applyBorder="1" applyAlignment="1" applyProtection="1">
      <alignment horizontal="center"/>
      <protection/>
    </xf>
    <xf numFmtId="172" fontId="16" fillId="41" borderId="37" xfId="0" applyFont="1" applyFill="1" applyBorder="1" applyAlignment="1">
      <alignment/>
    </xf>
    <xf numFmtId="172" fontId="16" fillId="37" borderId="36" xfId="0" applyNumberFormat="1" applyFont="1" applyFill="1" applyBorder="1" applyAlignment="1" applyProtection="1">
      <alignment/>
      <protection/>
    </xf>
    <xf numFmtId="9" fontId="70" fillId="22" borderId="37" xfId="35" applyNumberFormat="1" applyFont="1" applyBorder="1" applyAlignment="1" applyProtection="1">
      <alignment/>
      <protection/>
    </xf>
    <xf numFmtId="177" fontId="68" fillId="21" borderId="2" xfId="34" applyNumberFormat="1" applyFont="1" applyBorder="1" applyAlignment="1" applyProtection="1">
      <alignment/>
      <protection/>
    </xf>
    <xf numFmtId="177" fontId="68" fillId="21" borderId="38" xfId="34" applyNumberFormat="1" applyFont="1" applyBorder="1" applyAlignment="1" applyProtection="1">
      <alignment/>
      <protection/>
    </xf>
    <xf numFmtId="177" fontId="68" fillId="21" borderId="39" xfId="34" applyNumberFormat="1" applyFont="1" applyBorder="1" applyAlignment="1" applyProtection="1">
      <alignment/>
      <protection/>
    </xf>
    <xf numFmtId="172" fontId="70" fillId="22" borderId="37" xfId="35" applyNumberFormat="1" applyFont="1" applyBorder="1" applyAlignment="1">
      <alignment/>
    </xf>
    <xf numFmtId="180" fontId="68" fillId="21" borderId="40" xfId="34" applyNumberFormat="1" applyFont="1" applyBorder="1" applyAlignment="1" applyProtection="1">
      <alignment/>
      <protection/>
    </xf>
    <xf numFmtId="172" fontId="16" fillId="38" borderId="41" xfId="0" applyNumberFormat="1" applyFont="1" applyFill="1" applyBorder="1" applyAlignment="1" applyProtection="1">
      <alignment horizontal="left"/>
      <protection/>
    </xf>
    <xf numFmtId="177" fontId="71" fillId="22" borderId="36" xfId="35" applyNumberFormat="1" applyFont="1" applyBorder="1" applyAlignment="1" applyProtection="1">
      <alignment/>
      <protection/>
    </xf>
    <xf numFmtId="172" fontId="68" fillId="21" borderId="42" xfId="34" applyNumberFormat="1" applyFont="1" applyBorder="1" applyAlignment="1" applyProtection="1">
      <alignment horizontal="left"/>
      <protection/>
    </xf>
    <xf numFmtId="180" fontId="68" fillId="21" borderId="38" xfId="34" applyNumberFormat="1" applyFont="1" applyBorder="1" applyAlignment="1" applyProtection="1">
      <alignment/>
      <protection/>
    </xf>
    <xf numFmtId="172" fontId="70" fillId="22" borderId="35" xfId="35" applyNumberFormat="1" applyFont="1" applyBorder="1" applyAlignment="1">
      <alignment/>
    </xf>
    <xf numFmtId="177" fontId="20" fillId="39" borderId="36" xfId="0" applyNumberFormat="1" applyFont="1" applyFill="1" applyBorder="1" applyAlignment="1" applyProtection="1">
      <alignment/>
      <protection/>
    </xf>
    <xf numFmtId="172" fontId="70" fillId="22" borderId="43" xfId="35" applyNumberFormat="1" applyFont="1" applyBorder="1" applyAlignment="1">
      <alignment/>
    </xf>
    <xf numFmtId="177" fontId="68" fillId="21" borderId="44" xfId="34" applyNumberFormat="1" applyFont="1" applyBorder="1" applyAlignment="1" applyProtection="1">
      <alignment/>
      <protection/>
    </xf>
    <xf numFmtId="172" fontId="70" fillId="22" borderId="45" xfId="35" applyNumberFormat="1" applyFont="1" applyBorder="1" applyAlignment="1">
      <alignment/>
    </xf>
    <xf numFmtId="172" fontId="68" fillId="21" borderId="46" xfId="34" applyNumberFormat="1" applyFont="1" applyBorder="1" applyAlignment="1">
      <alignment/>
    </xf>
    <xf numFmtId="180" fontId="68" fillId="21" borderId="39" xfId="34" applyNumberFormat="1" applyFont="1" applyBorder="1" applyAlignment="1" applyProtection="1">
      <alignment/>
      <protection/>
    </xf>
    <xf numFmtId="172" fontId="68" fillId="21" borderId="47" xfId="34" applyNumberFormat="1" applyFont="1" applyBorder="1" applyAlignment="1">
      <alignment/>
    </xf>
    <xf numFmtId="172" fontId="68" fillId="21" borderId="48" xfId="34" applyNumberFormat="1" applyFont="1" applyBorder="1" applyAlignment="1">
      <alignment/>
    </xf>
    <xf numFmtId="180" fontId="68" fillId="21" borderId="48" xfId="34" applyNumberFormat="1" applyFont="1" applyBorder="1" applyAlignment="1" applyProtection="1">
      <alignment/>
      <protection/>
    </xf>
    <xf numFmtId="180" fontId="68" fillId="21" borderId="49" xfId="34" applyNumberFormat="1" applyFont="1" applyBorder="1" applyAlignment="1" applyProtection="1">
      <alignment/>
      <protection/>
    </xf>
    <xf numFmtId="172" fontId="15" fillId="20" borderId="50" xfId="33" applyNumberFormat="1" applyFont="1" applyBorder="1" applyAlignment="1">
      <alignment/>
    </xf>
    <xf numFmtId="172" fontId="16" fillId="20" borderId="51" xfId="33" applyNumberFormat="1" applyFont="1" applyBorder="1" applyAlignment="1">
      <alignment/>
    </xf>
    <xf numFmtId="9" fontId="16" fillId="20" borderId="51" xfId="33" applyNumberFormat="1" applyFont="1" applyBorder="1" applyAlignment="1">
      <alignment/>
    </xf>
    <xf numFmtId="177" fontId="17" fillId="20" borderId="51" xfId="33" applyNumberFormat="1" applyFont="1" applyBorder="1" applyAlignment="1" applyProtection="1">
      <alignment wrapText="1"/>
      <protection/>
    </xf>
    <xf numFmtId="177" fontId="16" fillId="20" borderId="52" xfId="33" applyNumberFormat="1" applyFont="1" applyBorder="1" applyAlignment="1" applyProtection="1">
      <alignment/>
      <protection/>
    </xf>
    <xf numFmtId="9" fontId="76" fillId="20" borderId="1" xfId="33" applyNumberFormat="1" applyFont="1" applyBorder="1" applyAlignment="1">
      <alignment/>
    </xf>
    <xf numFmtId="172" fontId="16" fillId="20" borderId="53" xfId="33" applyNumberFormat="1" applyFont="1" applyBorder="1" applyAlignment="1">
      <alignment/>
    </xf>
    <xf numFmtId="9" fontId="16" fillId="20" borderId="1" xfId="33" applyNumberFormat="1" applyFont="1" applyBorder="1" applyAlignment="1">
      <alignment/>
    </xf>
    <xf numFmtId="172" fontId="16" fillId="37" borderId="53" xfId="33" applyNumberFormat="1" applyFont="1" applyFill="1" applyBorder="1" applyAlignment="1" applyProtection="1">
      <alignment horizontal="left"/>
      <protection/>
    </xf>
    <xf numFmtId="172" fontId="16" fillId="37" borderId="1" xfId="33" applyNumberFormat="1" applyFont="1" applyFill="1" applyBorder="1" applyAlignment="1">
      <alignment/>
    </xf>
    <xf numFmtId="177" fontId="54" fillId="37" borderId="54" xfId="35" applyNumberFormat="1" applyFill="1" applyBorder="1" applyAlignment="1" applyProtection="1">
      <alignment/>
      <protection/>
    </xf>
    <xf numFmtId="172" fontId="16" fillId="20" borderId="53" xfId="33" applyNumberFormat="1" applyFont="1" applyBorder="1" applyAlignment="1" applyProtection="1">
      <alignment horizontal="left"/>
      <protection/>
    </xf>
    <xf numFmtId="172" fontId="16" fillId="20" borderId="1" xfId="33" applyNumberFormat="1" applyFont="1" applyBorder="1" applyAlignment="1">
      <alignment/>
    </xf>
    <xf numFmtId="177" fontId="54" fillId="22" borderId="54" xfId="35" applyNumberFormat="1" applyBorder="1" applyAlignment="1" applyProtection="1">
      <alignment/>
      <protection/>
    </xf>
    <xf numFmtId="172" fontId="16" fillId="20" borderId="55" xfId="33" applyNumberFormat="1" applyFont="1" applyBorder="1" applyAlignment="1">
      <alignment/>
    </xf>
    <xf numFmtId="172" fontId="16" fillId="20" borderId="56" xfId="33" applyNumberFormat="1" applyFont="1" applyBorder="1" applyAlignment="1">
      <alignment/>
    </xf>
    <xf numFmtId="172" fontId="17" fillId="0" borderId="16" xfId="0" applyFont="1" applyBorder="1" applyAlignment="1">
      <alignment wrapText="1"/>
    </xf>
    <xf numFmtId="10" fontId="17" fillId="0" borderId="17" xfId="0" applyNumberFormat="1" applyFont="1" applyBorder="1" applyAlignment="1">
      <alignment/>
    </xf>
    <xf numFmtId="176" fontId="17" fillId="0" borderId="17" xfId="0" applyNumberFormat="1" applyFont="1" applyBorder="1" applyAlignment="1">
      <alignment/>
    </xf>
    <xf numFmtId="172" fontId="68" fillId="21" borderId="46" xfId="34" applyNumberFormat="1" applyFont="1" applyBorder="1" applyAlignment="1" applyProtection="1">
      <alignment horizontal="center"/>
      <protection/>
    </xf>
    <xf numFmtId="172" fontId="68" fillId="21" borderId="2" xfId="34" applyNumberFormat="1" applyFont="1" applyBorder="1" applyAlignment="1">
      <alignment horizontal="center"/>
    </xf>
    <xf numFmtId="172" fontId="16" fillId="20" borderId="53" xfId="33" applyNumberFormat="1" applyFont="1" applyBorder="1" applyAlignment="1">
      <alignment wrapText="1"/>
    </xf>
    <xf numFmtId="172" fontId="16" fillId="20" borderId="1" xfId="33" applyNumberFormat="1" applyFont="1" applyBorder="1" applyAlignment="1">
      <alignment wrapText="1"/>
    </xf>
    <xf numFmtId="172" fontId="20" fillId="33" borderId="0" xfId="0" applyFont="1" applyFill="1" applyBorder="1" applyAlignment="1">
      <alignment wrapText="1"/>
    </xf>
    <xf numFmtId="172" fontId="21" fillId="33" borderId="0" xfId="0" applyFont="1" applyFill="1" applyAlignment="1">
      <alignment wrapText="1"/>
    </xf>
    <xf numFmtId="172" fontId="72" fillId="33" borderId="0" xfId="42" applyNumberFormat="1" applyFont="1" applyFill="1" applyBorder="1" applyAlignment="1">
      <alignment wrapText="1"/>
    </xf>
    <xf numFmtId="172" fontId="16" fillId="37" borderId="41" xfId="0" applyFont="1" applyFill="1" applyBorder="1" applyAlignment="1">
      <alignment wrapText="1"/>
    </xf>
    <xf numFmtId="172" fontId="16" fillId="37" borderId="12" xfId="0" applyFont="1" applyFill="1" applyBorder="1" applyAlignment="1">
      <alignment wrapText="1"/>
    </xf>
    <xf numFmtId="172" fontId="16" fillId="37" borderId="57" xfId="0" applyFont="1" applyFill="1" applyBorder="1" applyAlignment="1">
      <alignment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30</xdr:row>
      <xdr:rowOff>0</xdr:rowOff>
    </xdr:from>
    <xdr:to>
      <xdr:col>7</xdr:col>
      <xdr:colOff>695325</xdr:colOff>
      <xdr:row>33</xdr:row>
      <xdr:rowOff>85725</xdr:rowOff>
    </xdr:to>
    <xdr:sp>
      <xdr:nvSpPr>
        <xdr:cNvPr id="1" name="Left Arrow 1"/>
        <xdr:cNvSpPr>
          <a:spLocks/>
        </xdr:cNvSpPr>
      </xdr:nvSpPr>
      <xdr:spPr>
        <a:xfrm>
          <a:off x="7553325" y="9667875"/>
          <a:ext cx="657225" cy="75247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123825</xdr:colOff>
      <xdr:row>22</xdr:row>
      <xdr:rowOff>152400</xdr:rowOff>
    </xdr:from>
    <xdr:to>
      <xdr:col>7</xdr:col>
      <xdr:colOff>819150</xdr:colOff>
      <xdr:row>22</xdr:row>
      <xdr:rowOff>152400</xdr:rowOff>
    </xdr:to>
    <xdr:sp>
      <xdr:nvSpPr>
        <xdr:cNvPr id="2" name="Straight Arrow Connector 3"/>
        <xdr:cNvSpPr>
          <a:spLocks/>
        </xdr:cNvSpPr>
      </xdr:nvSpPr>
      <xdr:spPr>
        <a:xfrm flipH="1">
          <a:off x="7629525" y="8067675"/>
          <a:ext cx="695325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29</xdr:row>
      <xdr:rowOff>104775</xdr:rowOff>
    </xdr:from>
    <xdr:to>
      <xdr:col>5</xdr:col>
      <xdr:colOff>609600</xdr:colOff>
      <xdr:row>30</xdr:row>
      <xdr:rowOff>209550</xdr:rowOff>
    </xdr:to>
    <xdr:sp>
      <xdr:nvSpPr>
        <xdr:cNvPr id="1" name="Left Arrow 1"/>
        <xdr:cNvSpPr>
          <a:spLocks/>
        </xdr:cNvSpPr>
      </xdr:nvSpPr>
      <xdr:spPr>
        <a:xfrm>
          <a:off x="7572375" y="7791450"/>
          <a:ext cx="485775" cy="323850"/>
        </a:xfrm>
        <a:prstGeom prst="leftArrow">
          <a:avLst>
            <a:gd name="adj" fmla="val -254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57150</xdr:colOff>
      <xdr:row>21</xdr:row>
      <xdr:rowOff>9525</xdr:rowOff>
    </xdr:from>
    <xdr:to>
      <xdr:col>5</xdr:col>
      <xdr:colOff>571500</xdr:colOff>
      <xdr:row>22</xdr:row>
      <xdr:rowOff>19050</xdr:rowOff>
    </xdr:to>
    <xdr:sp>
      <xdr:nvSpPr>
        <xdr:cNvPr id="2" name="Left Arrow 2"/>
        <xdr:cNvSpPr>
          <a:spLocks/>
        </xdr:cNvSpPr>
      </xdr:nvSpPr>
      <xdr:spPr>
        <a:xfrm>
          <a:off x="7505700" y="5905500"/>
          <a:ext cx="514350" cy="228600"/>
        </a:xfrm>
        <a:prstGeom prst="leftArrow">
          <a:avLst>
            <a:gd name="adj" fmla="val -3196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5</xdr:col>
      <xdr:colOff>590550</xdr:colOff>
      <xdr:row>25</xdr:row>
      <xdr:rowOff>0</xdr:rowOff>
    </xdr:to>
    <xdr:sp>
      <xdr:nvSpPr>
        <xdr:cNvPr id="3" name="Left Arrow 2"/>
        <xdr:cNvSpPr>
          <a:spLocks/>
        </xdr:cNvSpPr>
      </xdr:nvSpPr>
      <xdr:spPr>
        <a:xfrm>
          <a:off x="7534275" y="6553200"/>
          <a:ext cx="504825" cy="219075"/>
        </a:xfrm>
        <a:prstGeom prst="leftArrow">
          <a:avLst>
            <a:gd name="adj" fmla="val -308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5</xdr:col>
      <xdr:colOff>85725</xdr:colOff>
      <xdr:row>26</xdr:row>
      <xdr:rowOff>0</xdr:rowOff>
    </xdr:from>
    <xdr:to>
      <xdr:col>5</xdr:col>
      <xdr:colOff>628650</xdr:colOff>
      <xdr:row>27</xdr:row>
      <xdr:rowOff>19050</xdr:rowOff>
    </xdr:to>
    <xdr:pic>
      <xdr:nvPicPr>
        <xdr:cNvPr id="4" name="Bildobjek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6972300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27</xdr:row>
      <xdr:rowOff>0</xdr:rowOff>
    </xdr:from>
    <xdr:to>
      <xdr:col>5</xdr:col>
      <xdr:colOff>628650</xdr:colOff>
      <xdr:row>28</xdr:row>
      <xdr:rowOff>19050</xdr:rowOff>
    </xdr:to>
    <xdr:pic>
      <xdr:nvPicPr>
        <xdr:cNvPr id="5" name="Bildobjekt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72104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5"/>
  <sheetViews>
    <sheetView showGridLines="0" showZeros="0" tabSelected="1" zoomScalePageLayoutView="0" workbookViewId="0" topLeftCell="A31">
      <selection activeCell="C51" sqref="C51"/>
    </sheetView>
  </sheetViews>
  <sheetFormatPr defaultColWidth="10.75390625" defaultRowHeight="12.75"/>
  <cols>
    <col min="1" max="1" width="22.00390625" style="0" customWidth="1"/>
    <col min="2" max="2" width="11.625" style="0" customWidth="1"/>
    <col min="3" max="3" width="15.625" style="0" customWidth="1"/>
    <col min="4" max="4" width="12.75390625" style="0" customWidth="1"/>
    <col min="5" max="5" width="14.125" style="0" customWidth="1"/>
    <col min="6" max="6" width="13.375" style="0" customWidth="1"/>
    <col min="7" max="7" width="9.00390625" style="0" customWidth="1"/>
    <col min="8" max="8" width="14.75390625" style="0" customWidth="1"/>
    <col min="9" max="9" width="15.75390625" style="0" customWidth="1"/>
    <col min="10" max="10" width="14.625" style="0" customWidth="1"/>
    <col min="11" max="11" width="66.375" style="0" bestFit="1" customWidth="1"/>
  </cols>
  <sheetData>
    <row r="1" spans="1:11" ht="23.25">
      <c r="A1" s="68" t="s">
        <v>13</v>
      </c>
      <c r="B1" s="2"/>
      <c r="C1" s="1"/>
      <c r="D1" s="2"/>
      <c r="E1" s="2"/>
      <c r="F1" s="2"/>
      <c r="G1" s="2"/>
      <c r="H1" s="3"/>
      <c r="I1" s="2"/>
      <c r="J1" s="2"/>
      <c r="K1" s="25"/>
    </row>
    <row r="2" spans="1:11" ht="21">
      <c r="A2" s="101" t="s">
        <v>58</v>
      </c>
      <c r="B2" s="100"/>
      <c r="C2" s="100"/>
      <c r="D2" s="100"/>
      <c r="E2" s="2"/>
      <c r="F2" s="2"/>
      <c r="G2" s="2"/>
      <c r="H2" s="2"/>
      <c r="I2" s="2"/>
      <c r="J2" s="2"/>
      <c r="K2" s="25"/>
    </row>
    <row r="3" spans="1:11" ht="18">
      <c r="A3" s="98" t="s">
        <v>11</v>
      </c>
      <c r="B3" s="2"/>
      <c r="C3" s="2"/>
      <c r="D3" s="2"/>
      <c r="E3" s="2"/>
      <c r="F3" s="2"/>
      <c r="G3" s="2"/>
      <c r="H3" s="2"/>
      <c r="I3" s="2"/>
      <c r="J3" s="8"/>
      <c r="K3" s="25"/>
    </row>
    <row r="4" spans="1:12" ht="18.75">
      <c r="A4" s="16"/>
      <c r="B4" s="2"/>
      <c r="C4" s="2"/>
      <c r="D4" s="2"/>
      <c r="E4" s="2"/>
      <c r="F4" s="2"/>
      <c r="G4" s="2"/>
      <c r="H4" s="5"/>
      <c r="I4" s="5"/>
      <c r="J4" s="7"/>
      <c r="K4" s="37"/>
      <c r="L4" s="6"/>
    </row>
    <row r="5" spans="1:12" ht="21.75" thickBot="1">
      <c r="A5" s="69" t="s">
        <v>38</v>
      </c>
      <c r="B5" s="2"/>
      <c r="C5" s="2"/>
      <c r="D5" s="25"/>
      <c r="E5" s="25"/>
      <c r="F5" s="25"/>
      <c r="G5" s="25"/>
      <c r="H5" s="37"/>
      <c r="I5" s="37"/>
      <c r="J5" s="7"/>
      <c r="K5" s="37"/>
      <c r="L5" s="6"/>
    </row>
    <row r="6" spans="1:12" ht="36" customHeight="1">
      <c r="A6" s="124" t="s">
        <v>34</v>
      </c>
      <c r="B6" s="125"/>
      <c r="C6" s="125"/>
      <c r="D6" s="125"/>
      <c r="E6" s="125"/>
      <c r="F6" s="125"/>
      <c r="G6" s="126"/>
      <c r="H6" s="120"/>
      <c r="I6" s="9"/>
      <c r="J6" s="9"/>
      <c r="K6" s="37"/>
      <c r="L6" s="6"/>
    </row>
    <row r="7" spans="1:12" ht="109.5" customHeight="1">
      <c r="A7" s="127" t="s">
        <v>0</v>
      </c>
      <c r="B7" s="70"/>
      <c r="C7" s="71"/>
      <c r="D7" s="72" t="s">
        <v>9</v>
      </c>
      <c r="E7" s="72" t="s">
        <v>9</v>
      </c>
      <c r="F7" s="72" t="str">
        <f>+E7</f>
        <v>Lönekostn inkl sociala avgifter samt årlig löneökning</v>
      </c>
      <c r="G7" s="128"/>
      <c r="H7" s="177"/>
      <c r="I7" s="178"/>
      <c r="J7" s="178"/>
      <c r="K7" s="178"/>
      <c r="L7" s="17"/>
    </row>
    <row r="8" spans="1:12" ht="84">
      <c r="A8" s="129" t="s">
        <v>8</v>
      </c>
      <c r="B8" s="73" t="s">
        <v>17</v>
      </c>
      <c r="C8" s="73"/>
      <c r="D8" s="74">
        <v>2024</v>
      </c>
      <c r="E8" s="74">
        <v>2025</v>
      </c>
      <c r="F8" s="74">
        <v>2026</v>
      </c>
      <c r="G8" s="130" t="s">
        <v>2</v>
      </c>
      <c r="H8" s="38"/>
      <c r="I8" s="38"/>
      <c r="J8" s="38"/>
      <c r="K8" s="38"/>
      <c r="L8" s="17"/>
    </row>
    <row r="9" spans="1:12" ht="34.5">
      <c r="A9" s="131"/>
      <c r="B9" s="79"/>
      <c r="C9" s="80"/>
      <c r="D9" s="39">
        <v>1</v>
      </c>
      <c r="E9" s="39">
        <v>2</v>
      </c>
      <c r="F9" s="39">
        <v>3</v>
      </c>
      <c r="G9" s="132"/>
      <c r="H9" s="12" t="s">
        <v>31</v>
      </c>
      <c r="I9" s="13" t="s">
        <v>32</v>
      </c>
      <c r="J9" s="13" t="s">
        <v>33</v>
      </c>
      <c r="K9" s="40"/>
      <c r="L9" s="17"/>
    </row>
    <row r="10" spans="1:12" ht="17.25">
      <c r="A10" s="133"/>
      <c r="B10" s="96"/>
      <c r="C10" s="76"/>
      <c r="D10" s="134">
        <f aca="true" t="shared" si="0" ref="D10:D18">$B10*lönökn*H10*LKPfaktor*12</f>
        <v>0</v>
      </c>
      <c r="E10" s="134">
        <f aca="true" t="shared" si="1" ref="E10:E18">$B10*I10*lönökn^2*LKPfaktor*12</f>
        <v>0</v>
      </c>
      <c r="F10" s="134">
        <f aca="true" t="shared" si="2" ref="F10:F18">+$B10*lönökn^3*LKPfaktor*12*J10</f>
        <v>0</v>
      </c>
      <c r="G10" s="135">
        <f aca="true" t="shared" si="3" ref="G10:G21">SUM(D10:F10)</f>
        <v>0</v>
      </c>
      <c r="H10" s="84"/>
      <c r="I10" s="41"/>
      <c r="J10" s="41"/>
      <c r="K10" s="42"/>
      <c r="L10" s="17"/>
    </row>
    <row r="11" spans="1:12" ht="17.25">
      <c r="A11" s="133"/>
      <c r="B11" s="96"/>
      <c r="C11" s="76"/>
      <c r="D11" s="134">
        <f t="shared" si="0"/>
        <v>0</v>
      </c>
      <c r="E11" s="134">
        <f t="shared" si="1"/>
        <v>0</v>
      </c>
      <c r="F11" s="134">
        <f t="shared" si="2"/>
        <v>0</v>
      </c>
      <c r="G11" s="136">
        <f t="shared" si="3"/>
        <v>0</v>
      </c>
      <c r="H11" s="84"/>
      <c r="I11" s="41"/>
      <c r="J11" s="41"/>
      <c r="K11" s="42"/>
      <c r="L11" s="17"/>
    </row>
    <row r="12" spans="1:12" ht="17.25">
      <c r="A12" s="133"/>
      <c r="B12" s="96"/>
      <c r="C12" s="76"/>
      <c r="D12" s="134">
        <f t="shared" si="0"/>
        <v>0</v>
      </c>
      <c r="E12" s="134">
        <f t="shared" si="1"/>
        <v>0</v>
      </c>
      <c r="F12" s="134">
        <f t="shared" si="2"/>
        <v>0</v>
      </c>
      <c r="G12" s="136">
        <f t="shared" si="3"/>
        <v>0</v>
      </c>
      <c r="H12" s="84"/>
      <c r="I12" s="41"/>
      <c r="J12" s="41"/>
      <c r="K12" s="42"/>
      <c r="L12" s="17"/>
    </row>
    <row r="13" spans="1:14" ht="17.25">
      <c r="A13" s="133"/>
      <c r="B13" s="96"/>
      <c r="C13" s="103"/>
      <c r="D13" s="134">
        <f t="shared" si="0"/>
        <v>0</v>
      </c>
      <c r="E13" s="134">
        <f t="shared" si="1"/>
        <v>0</v>
      </c>
      <c r="F13" s="134">
        <f t="shared" si="2"/>
        <v>0</v>
      </c>
      <c r="G13" s="136">
        <f t="shared" si="3"/>
        <v>0</v>
      </c>
      <c r="H13" s="84"/>
      <c r="I13" s="41"/>
      <c r="J13" s="41"/>
      <c r="K13" s="97" t="s">
        <v>50</v>
      </c>
      <c r="L13" s="117"/>
      <c r="M13" s="117"/>
      <c r="N13" s="117"/>
    </row>
    <row r="14" spans="1:14" ht="17.25">
      <c r="A14" s="133"/>
      <c r="B14" s="96"/>
      <c r="C14" s="76"/>
      <c r="D14" s="134">
        <f t="shared" si="0"/>
        <v>0</v>
      </c>
      <c r="E14" s="134">
        <f t="shared" si="1"/>
        <v>0</v>
      </c>
      <c r="F14" s="134">
        <f t="shared" si="2"/>
        <v>0</v>
      </c>
      <c r="G14" s="136">
        <f t="shared" si="3"/>
        <v>0</v>
      </c>
      <c r="H14" s="84"/>
      <c r="I14" s="41"/>
      <c r="J14" s="41"/>
      <c r="K14" s="97" t="s">
        <v>50</v>
      </c>
      <c r="L14" s="117"/>
      <c r="M14" s="117"/>
      <c r="N14" s="117"/>
    </row>
    <row r="15" spans="1:12" ht="17.25">
      <c r="A15" s="133"/>
      <c r="B15" s="96"/>
      <c r="C15" s="76"/>
      <c r="D15" s="134">
        <f t="shared" si="0"/>
        <v>0</v>
      </c>
      <c r="E15" s="134">
        <f t="shared" si="1"/>
        <v>0</v>
      </c>
      <c r="F15" s="134">
        <f t="shared" si="2"/>
        <v>0</v>
      </c>
      <c r="G15" s="136">
        <f t="shared" si="3"/>
        <v>0</v>
      </c>
      <c r="H15" s="84"/>
      <c r="I15" s="41"/>
      <c r="J15" s="41"/>
      <c r="K15" s="42"/>
      <c r="L15" s="17"/>
    </row>
    <row r="16" spans="1:12" ht="17.25">
      <c r="A16" s="133"/>
      <c r="B16" s="96"/>
      <c r="C16" s="76"/>
      <c r="D16" s="134">
        <f t="shared" si="0"/>
        <v>0</v>
      </c>
      <c r="E16" s="134">
        <f t="shared" si="1"/>
        <v>0</v>
      </c>
      <c r="F16" s="134">
        <f t="shared" si="2"/>
        <v>0</v>
      </c>
      <c r="G16" s="136">
        <f t="shared" si="3"/>
        <v>0</v>
      </c>
      <c r="H16" s="84"/>
      <c r="I16" s="41"/>
      <c r="J16" s="41"/>
      <c r="K16" s="42"/>
      <c r="L16" s="17"/>
    </row>
    <row r="17" spans="1:12" ht="17.25">
      <c r="A17" s="137"/>
      <c r="B17" s="75"/>
      <c r="C17" s="76"/>
      <c r="D17" s="134">
        <f t="shared" si="0"/>
        <v>0</v>
      </c>
      <c r="E17" s="134">
        <f t="shared" si="1"/>
        <v>0</v>
      </c>
      <c r="F17" s="134">
        <f t="shared" si="2"/>
        <v>0</v>
      </c>
      <c r="G17" s="136">
        <f t="shared" si="3"/>
        <v>0</v>
      </c>
      <c r="H17" s="84"/>
      <c r="I17" s="41"/>
      <c r="J17" s="41"/>
      <c r="K17" s="42"/>
      <c r="L17" s="17"/>
    </row>
    <row r="18" spans="1:12" ht="17.25">
      <c r="A18" s="137"/>
      <c r="B18" s="75"/>
      <c r="C18" s="76">
        <v>0</v>
      </c>
      <c r="D18" s="134">
        <f t="shared" si="0"/>
        <v>0</v>
      </c>
      <c r="E18" s="134">
        <f t="shared" si="1"/>
        <v>0</v>
      </c>
      <c r="F18" s="134">
        <f t="shared" si="2"/>
        <v>0</v>
      </c>
      <c r="G18" s="136">
        <f t="shared" si="3"/>
        <v>0</v>
      </c>
      <c r="H18" s="84"/>
      <c r="I18" s="41"/>
      <c r="J18" s="41"/>
      <c r="K18" s="42"/>
      <c r="L18" s="18"/>
    </row>
    <row r="19" spans="1:13" ht="17.25">
      <c r="A19" s="173" t="s">
        <v>15</v>
      </c>
      <c r="B19" s="174"/>
      <c r="C19" s="174"/>
      <c r="D19" s="88">
        <f>SUM(D10:D18)</f>
        <v>0</v>
      </c>
      <c r="E19" s="88">
        <f>SUM(E10:E18)</f>
        <v>0</v>
      </c>
      <c r="F19" s="88">
        <f>SUM(F10:F18)</f>
        <v>0</v>
      </c>
      <c r="G19" s="138">
        <f t="shared" si="3"/>
        <v>0</v>
      </c>
      <c r="H19" s="43"/>
      <c r="I19" s="43"/>
      <c r="J19" s="43"/>
      <c r="K19" s="43"/>
      <c r="L19" s="18"/>
      <c r="M19" s="2"/>
    </row>
    <row r="20" spans="1:12" ht="49.5" customHeight="1">
      <c r="A20" s="139" t="s">
        <v>36</v>
      </c>
      <c r="B20" s="44"/>
      <c r="C20" s="45"/>
      <c r="D20" s="46"/>
      <c r="E20" s="46"/>
      <c r="F20" s="46"/>
      <c r="G20" s="140">
        <f t="shared" si="3"/>
        <v>0</v>
      </c>
      <c r="H20" s="179"/>
      <c r="I20" s="179"/>
      <c r="J20" s="179"/>
      <c r="K20" s="179"/>
      <c r="L20" s="18"/>
    </row>
    <row r="21" spans="1:12" ht="17.25">
      <c r="A21" s="141" t="s">
        <v>1</v>
      </c>
      <c r="B21" s="85"/>
      <c r="C21" s="85"/>
      <c r="D21" s="86">
        <f>SUM(D19:D20)</f>
        <v>0</v>
      </c>
      <c r="E21" s="86">
        <f>SUM(E19:E20)</f>
        <v>0</v>
      </c>
      <c r="F21" s="86">
        <f>SUM(F19:F20)</f>
        <v>0</v>
      </c>
      <c r="G21" s="142">
        <f t="shared" si="3"/>
        <v>0</v>
      </c>
      <c r="H21" s="42"/>
      <c r="I21" s="47"/>
      <c r="J21" s="47"/>
      <c r="K21" s="42"/>
      <c r="L21" s="19"/>
    </row>
    <row r="22" spans="1:12" ht="17.25">
      <c r="A22" s="180" t="s">
        <v>48</v>
      </c>
      <c r="B22" s="181"/>
      <c r="C22" s="181"/>
      <c r="D22" s="181"/>
      <c r="E22" s="181"/>
      <c r="F22" s="181"/>
      <c r="G22" s="182"/>
      <c r="H22" s="42"/>
      <c r="I22" s="119"/>
      <c r="J22" s="47"/>
      <c r="K22" s="42"/>
      <c r="L22" s="20"/>
    </row>
    <row r="23" spans="1:12" ht="17.25">
      <c r="A23" s="143" t="s">
        <v>49</v>
      </c>
      <c r="B23" s="77"/>
      <c r="C23" s="78"/>
      <c r="D23" s="52"/>
      <c r="E23" s="52"/>
      <c r="F23" s="52"/>
      <c r="G23" s="136">
        <f aca="true" t="shared" si="4" ref="G23:G36">SUM(D23:F23)</f>
        <v>0</v>
      </c>
      <c r="I23" s="118" t="s">
        <v>54</v>
      </c>
      <c r="J23" s="52"/>
      <c r="K23" s="52"/>
      <c r="L23" s="20"/>
    </row>
    <row r="24" spans="1:12" ht="17.25">
      <c r="A24" s="143" t="s">
        <v>55</v>
      </c>
      <c r="B24" s="77"/>
      <c r="C24" s="78"/>
      <c r="D24" s="48"/>
      <c r="E24" s="48">
        <f>SUM(I21:I22)</f>
        <v>0</v>
      </c>
      <c r="F24" s="48">
        <f>SUM(J21:J22)</f>
        <v>0</v>
      </c>
      <c r="G24" s="144">
        <f t="shared" si="4"/>
        <v>0</v>
      </c>
      <c r="H24" s="49"/>
      <c r="I24" s="50"/>
      <c r="J24" s="49"/>
      <c r="K24" s="51"/>
      <c r="L24" s="51"/>
    </row>
    <row r="25" spans="1:12" ht="17.25">
      <c r="A25" s="143" t="s">
        <v>59</v>
      </c>
      <c r="B25" s="77"/>
      <c r="C25" s="78"/>
      <c r="D25" s="52"/>
      <c r="E25" s="52"/>
      <c r="F25" s="52"/>
      <c r="G25" s="136">
        <f>SUM(D25:F25)</f>
        <v>0</v>
      </c>
      <c r="H25" s="53"/>
      <c r="I25" s="54"/>
      <c r="J25" s="55"/>
      <c r="K25" s="55"/>
      <c r="L25" s="55"/>
    </row>
    <row r="26" spans="1:12" ht="17.25">
      <c r="A26" s="143" t="s">
        <v>60</v>
      </c>
      <c r="B26" s="77"/>
      <c r="C26" s="78"/>
      <c r="D26" s="52"/>
      <c r="E26" s="52"/>
      <c r="F26" s="52"/>
      <c r="G26" s="136">
        <f t="shared" si="4"/>
        <v>0</v>
      </c>
      <c r="H26" s="53"/>
      <c r="I26" s="53"/>
      <c r="J26" s="54"/>
      <c r="K26" s="55"/>
      <c r="L26" s="10"/>
    </row>
    <row r="27" spans="1:12" ht="17.25">
      <c r="A27" s="143" t="s">
        <v>61</v>
      </c>
      <c r="B27" s="77"/>
      <c r="C27" s="78"/>
      <c r="D27" s="52"/>
      <c r="E27" s="52"/>
      <c r="F27" s="52"/>
      <c r="G27" s="136">
        <f>SUM(D27:F27)</f>
        <v>0</v>
      </c>
      <c r="H27" s="53"/>
      <c r="I27" s="53"/>
      <c r="J27" s="54"/>
      <c r="K27" s="55"/>
      <c r="L27" s="10"/>
    </row>
    <row r="28" spans="1:12" ht="17.25">
      <c r="A28" s="143" t="s">
        <v>62</v>
      </c>
      <c r="B28" s="77"/>
      <c r="C28" s="78"/>
      <c r="D28" s="112"/>
      <c r="E28" s="112"/>
      <c r="F28" s="112"/>
      <c r="G28" s="136">
        <f t="shared" si="4"/>
        <v>0</v>
      </c>
      <c r="H28" s="53"/>
      <c r="I28" s="53"/>
      <c r="J28" s="54"/>
      <c r="K28" s="55"/>
      <c r="L28" s="10"/>
    </row>
    <row r="29" spans="1:12" ht="17.25">
      <c r="A29" s="145" t="s">
        <v>56</v>
      </c>
      <c r="B29" s="115"/>
      <c r="C29" s="116"/>
      <c r="D29" s="114"/>
      <c r="E29" s="114"/>
      <c r="F29" s="114"/>
      <c r="G29" s="146">
        <f t="shared" si="4"/>
        <v>0</v>
      </c>
      <c r="H29" s="53"/>
      <c r="I29" s="53"/>
      <c r="J29" s="54"/>
      <c r="K29" s="55"/>
      <c r="L29" s="10"/>
    </row>
    <row r="30" spans="1:12" ht="17.25">
      <c r="A30" s="147" t="s">
        <v>57</v>
      </c>
      <c r="B30" s="111"/>
      <c r="C30" s="111"/>
      <c r="D30" s="114"/>
      <c r="E30" s="114"/>
      <c r="F30" s="114"/>
      <c r="G30" s="146">
        <f t="shared" si="4"/>
        <v>0</v>
      </c>
      <c r="H30" s="53"/>
      <c r="I30" s="53"/>
      <c r="J30" s="54"/>
      <c r="K30" s="55"/>
      <c r="L30" s="10"/>
    </row>
    <row r="31" spans="1:12" ht="17.25">
      <c r="A31" s="148" t="s">
        <v>7</v>
      </c>
      <c r="B31" s="87"/>
      <c r="C31" s="87"/>
      <c r="D31" s="113">
        <f>SUM(D23:D30)</f>
        <v>0</v>
      </c>
      <c r="E31" s="113">
        <f>SUM(E23:E30)</f>
        <v>0</v>
      </c>
      <c r="F31" s="113">
        <f>SUM(F23:F30)</f>
        <v>0</v>
      </c>
      <c r="G31" s="149">
        <f t="shared" si="4"/>
        <v>0</v>
      </c>
      <c r="H31" s="54"/>
      <c r="I31" s="54"/>
      <c r="J31" s="54"/>
      <c r="K31" s="55"/>
      <c r="L31" s="10"/>
    </row>
    <row r="32" spans="1:12" ht="18" thickBot="1">
      <c r="A32" s="150" t="s">
        <v>14</v>
      </c>
      <c r="B32" s="151"/>
      <c r="C32" s="151"/>
      <c r="D32" s="152">
        <f>+D21+D31</f>
        <v>0</v>
      </c>
      <c r="E32" s="152">
        <f>+E21+E31</f>
        <v>0</v>
      </c>
      <c r="F32" s="152">
        <f>+F21+F31</f>
        <v>0</v>
      </c>
      <c r="G32" s="153">
        <f t="shared" si="4"/>
        <v>0</v>
      </c>
      <c r="H32" s="21"/>
      <c r="I32" s="56" t="s">
        <v>20</v>
      </c>
      <c r="J32" s="56"/>
      <c r="K32" s="57"/>
      <c r="L32" s="21"/>
    </row>
    <row r="33" spans="1:12" ht="17.25">
      <c r="A33" s="121"/>
      <c r="B33" s="122"/>
      <c r="C33" s="122"/>
      <c r="D33" s="123"/>
      <c r="E33" s="123"/>
      <c r="F33" s="123"/>
      <c r="G33" s="123"/>
      <c r="H33" s="21"/>
      <c r="I33" s="81"/>
      <c r="J33" s="81"/>
      <c r="K33" s="55"/>
      <c r="L33" s="21"/>
    </row>
    <row r="34" spans="1:12" ht="25.5" thickBot="1">
      <c r="A34" s="110" t="s">
        <v>39</v>
      </c>
      <c r="B34" s="21"/>
      <c r="C34" s="122"/>
      <c r="D34" s="123"/>
      <c r="E34" s="123"/>
      <c r="F34" s="123"/>
      <c r="G34" s="123"/>
      <c r="H34" s="21"/>
      <c r="I34" s="81"/>
      <c r="J34" s="81"/>
      <c r="K34" s="55"/>
      <c r="L34" s="21"/>
    </row>
    <row r="35" spans="1:12" ht="17.25">
      <c r="A35" s="154" t="s">
        <v>19</v>
      </c>
      <c r="B35" s="155"/>
      <c r="C35" s="156"/>
      <c r="D35" s="157"/>
      <c r="E35" s="157"/>
      <c r="F35" s="157"/>
      <c r="G35" s="158">
        <f t="shared" si="4"/>
        <v>0</v>
      </c>
      <c r="H35" s="21"/>
      <c r="I35" s="21"/>
      <c r="J35" s="21"/>
      <c r="K35" s="21"/>
      <c r="L35" s="10"/>
    </row>
    <row r="36" spans="1:12" ht="17.25">
      <c r="A36" s="175" t="s">
        <v>70</v>
      </c>
      <c r="B36" s="176"/>
      <c r="C36" s="159">
        <v>0.51</v>
      </c>
      <c r="D36" s="88">
        <f>$C$36*(D21+D23)</f>
        <v>0</v>
      </c>
      <c r="E36" s="88">
        <f>$C$36*(E21+E23)</f>
        <v>0</v>
      </c>
      <c r="F36" s="88">
        <f>$C$36*(F21+F23)</f>
        <v>0</v>
      </c>
      <c r="G36" s="149">
        <f t="shared" si="4"/>
        <v>0</v>
      </c>
      <c r="H36" s="58"/>
      <c r="I36" s="21"/>
      <c r="J36" s="21"/>
      <c r="K36" s="21"/>
      <c r="L36" s="10"/>
    </row>
    <row r="37" spans="1:12" ht="34.5" customHeight="1">
      <c r="A37" s="160" t="s">
        <v>16</v>
      </c>
      <c r="B37" s="161"/>
      <c r="C37" s="161"/>
      <c r="D37" s="88">
        <f>SUM(D32:D36)</f>
        <v>0</v>
      </c>
      <c r="E37" s="88">
        <f>SUM(E32:E36)</f>
        <v>0</v>
      </c>
      <c r="F37" s="88">
        <f>SUM(F32:F36)</f>
        <v>0</v>
      </c>
      <c r="G37" s="149">
        <f>SUM(G32:G36)</f>
        <v>0</v>
      </c>
      <c r="H37" s="59"/>
      <c r="I37" s="59"/>
      <c r="J37" s="21"/>
      <c r="K37" s="21"/>
      <c r="L37" s="10"/>
    </row>
    <row r="38" spans="1:12" ht="36" customHeight="1">
      <c r="A38" s="162"/>
      <c r="B38" s="163"/>
      <c r="C38" s="163"/>
      <c r="D38" s="83"/>
      <c r="E38" s="83"/>
      <c r="F38" s="83"/>
      <c r="G38" s="164"/>
      <c r="H38" s="21"/>
      <c r="I38" s="21"/>
      <c r="J38" s="21"/>
      <c r="K38" s="21"/>
      <c r="L38" s="10"/>
    </row>
    <row r="39" spans="1:12" ht="36" customHeight="1">
      <c r="A39" s="165" t="s">
        <v>40</v>
      </c>
      <c r="B39" s="166"/>
      <c r="C39" s="166"/>
      <c r="D39" s="82"/>
      <c r="E39" s="82"/>
      <c r="F39" s="82"/>
      <c r="G39" s="167"/>
      <c r="H39" s="59" t="s">
        <v>18</v>
      </c>
      <c r="I39" s="21"/>
      <c r="J39" s="21"/>
      <c r="K39" s="21"/>
      <c r="L39" s="10"/>
    </row>
    <row r="40" spans="1:12" ht="18" thickBot="1">
      <c r="A40" s="168" t="s">
        <v>68</v>
      </c>
      <c r="B40" s="169"/>
      <c r="C40" s="169"/>
      <c r="D40" s="152">
        <f>D36-D39</f>
        <v>0</v>
      </c>
      <c r="E40" s="152">
        <f>E36-E39</f>
        <v>0</v>
      </c>
      <c r="F40" s="152">
        <f>F36-F39</f>
        <v>0</v>
      </c>
      <c r="G40" s="153">
        <f>SUM(D40:F40)</f>
        <v>0</v>
      </c>
      <c r="H40" s="21" t="str">
        <f>+H39</f>
        <v>NÄR KLART VAD RJ BEVILJAR</v>
      </c>
      <c r="I40" s="21"/>
      <c r="J40" s="21"/>
      <c r="K40" s="21"/>
      <c r="L40" s="10"/>
    </row>
    <row r="41" spans="1:12" ht="18.75">
      <c r="A41" s="60"/>
      <c r="B41" s="21"/>
      <c r="C41" s="21"/>
      <c r="D41" s="58"/>
      <c r="E41" s="58"/>
      <c r="F41" s="58"/>
      <c r="G41" s="58"/>
      <c r="H41" s="21"/>
      <c r="I41" s="21"/>
      <c r="J41" s="21"/>
      <c r="K41" s="21"/>
      <c r="L41" s="10"/>
    </row>
    <row r="42" spans="1:12" ht="18.75">
      <c r="A42" s="99" t="s">
        <v>53</v>
      </c>
      <c r="B42" s="59"/>
      <c r="C42" s="21"/>
      <c r="D42" s="21"/>
      <c r="E42" s="21"/>
      <c r="F42" s="21"/>
      <c r="G42" s="21"/>
      <c r="H42" s="21"/>
      <c r="I42" s="21"/>
      <c r="J42" s="21"/>
      <c r="K42" s="21"/>
      <c r="L42" s="10"/>
    </row>
    <row r="43" spans="1:12" ht="17.25">
      <c r="A43" s="21" t="s">
        <v>37</v>
      </c>
      <c r="B43" s="59"/>
      <c r="C43" s="21" t="s">
        <v>12</v>
      </c>
      <c r="D43" s="21"/>
      <c r="E43" s="21"/>
      <c r="F43" s="21"/>
      <c r="G43" s="21"/>
      <c r="H43" s="21"/>
      <c r="I43" s="21"/>
      <c r="J43" s="21"/>
      <c r="K43" s="21"/>
      <c r="L43" s="10"/>
    </row>
    <row r="44" spans="1:12" ht="17.25">
      <c r="A44" s="15"/>
      <c r="B44" s="59"/>
      <c r="C44" s="21"/>
      <c r="D44" s="21"/>
      <c r="E44" s="21"/>
      <c r="F44" s="21"/>
      <c r="G44" s="21"/>
      <c r="H44" s="21"/>
      <c r="I44" s="21"/>
      <c r="J44" s="21"/>
      <c r="K44" s="21"/>
      <c r="L44" s="10"/>
    </row>
    <row r="45" spans="1:12" ht="18" thickBo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10"/>
    </row>
    <row r="46" spans="1:12" ht="17.25">
      <c r="A46" s="61"/>
      <c r="B46" s="62"/>
      <c r="C46" s="62"/>
      <c r="D46" s="21"/>
      <c r="E46" s="21"/>
      <c r="F46" s="21"/>
      <c r="G46" s="21"/>
      <c r="H46" s="21"/>
      <c r="I46" s="21"/>
      <c r="J46" s="21"/>
      <c r="K46" s="21"/>
      <c r="L46" s="10"/>
    </row>
    <row r="47" spans="1:12" ht="18" thickBot="1">
      <c r="A47" s="63"/>
      <c r="B47" s="64" t="s">
        <v>3</v>
      </c>
      <c r="C47" s="64" t="s">
        <v>4</v>
      </c>
      <c r="D47" s="21"/>
      <c r="E47" s="21"/>
      <c r="F47" s="21"/>
      <c r="G47" s="21"/>
      <c r="H47" s="21"/>
      <c r="I47" s="21"/>
      <c r="J47" s="21"/>
      <c r="K47" s="21"/>
      <c r="L47" s="10"/>
    </row>
    <row r="48" spans="1:12" ht="17.25">
      <c r="A48" s="65" t="s">
        <v>5</v>
      </c>
      <c r="B48" s="102">
        <v>0.5545</v>
      </c>
      <c r="C48" s="67">
        <f>1+B48</f>
        <v>1.5545</v>
      </c>
      <c r="D48" s="21"/>
      <c r="E48" s="21"/>
      <c r="F48" s="21"/>
      <c r="G48" s="21"/>
      <c r="H48" s="21"/>
      <c r="I48" s="21"/>
      <c r="J48" s="21"/>
      <c r="K48" s="21"/>
      <c r="L48" s="10"/>
    </row>
    <row r="49" spans="1:12" ht="17.25">
      <c r="A49" s="65" t="s">
        <v>10</v>
      </c>
      <c r="B49" s="102">
        <v>0.5545</v>
      </c>
      <c r="C49" s="67">
        <f>1+B49</f>
        <v>1.5545</v>
      </c>
      <c r="D49" s="21"/>
      <c r="E49" s="21"/>
      <c r="F49" s="21"/>
      <c r="G49" s="21"/>
      <c r="H49" s="21"/>
      <c r="I49" s="21"/>
      <c r="J49" s="21"/>
      <c r="K49" s="21"/>
      <c r="L49" s="10"/>
    </row>
    <row r="50" spans="1:12" ht="17.25">
      <c r="A50" s="65" t="s">
        <v>6</v>
      </c>
      <c r="B50" s="66">
        <v>0.025</v>
      </c>
      <c r="C50" s="67">
        <f>1+B50</f>
        <v>1.025</v>
      </c>
      <c r="D50" s="21"/>
      <c r="E50" s="21"/>
      <c r="F50" s="21"/>
      <c r="G50" s="21"/>
      <c r="H50" s="21"/>
      <c r="I50" s="21"/>
      <c r="J50" s="21"/>
      <c r="K50" s="21"/>
      <c r="L50" s="10"/>
    </row>
    <row r="51" spans="1:12" ht="35.25" thickBot="1">
      <c r="A51" s="170" t="s">
        <v>66</v>
      </c>
      <c r="B51" s="171">
        <v>0.51</v>
      </c>
      <c r="C51" s="172">
        <f>1+B51</f>
        <v>1.51</v>
      </c>
      <c r="D51" s="59"/>
      <c r="E51" s="21"/>
      <c r="F51" s="21"/>
      <c r="G51" s="21"/>
      <c r="H51" s="21"/>
      <c r="I51" s="21"/>
      <c r="J51" s="21"/>
      <c r="K51" s="21"/>
      <c r="L51" s="10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5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5"/>
    </row>
    <row r="54" spans="1:11" ht="1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</sheetData>
  <sheetProtection/>
  <mergeCells count="5">
    <mergeCell ref="A19:C19"/>
    <mergeCell ref="A36:B36"/>
    <mergeCell ref="H7:K7"/>
    <mergeCell ref="H20:K20"/>
    <mergeCell ref="A22:G22"/>
  </mergeCells>
  <printOptions/>
  <pageMargins left="1.968503937007874" right="0.7086614173228347" top="0.984251968503937" bottom="0.9448818897637796" header="0.5118110236220472" footer="0.5118110236220472"/>
  <pageSetup fitToHeight="1" fitToWidth="1" horizontalDpi="600" verticalDpi="600" orientation="portrait" paperSize="9" scale="32" r:id="rId4"/>
  <headerFooter alignWithMargins="0">
    <oddHeader>&amp;C&amp;B</oddHeader>
    <oddFooter>&amp;C&amp;F/Blad: &amp;A/&amp;D/&amp;T/lkh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0">
      <selection activeCell="B23" sqref="B23"/>
    </sheetView>
  </sheetViews>
  <sheetFormatPr defaultColWidth="9.00390625" defaultRowHeight="12.75"/>
  <cols>
    <col min="1" max="1" width="30.625" style="0" customWidth="1"/>
    <col min="2" max="2" width="19.625" style="0" customWidth="1"/>
    <col min="3" max="3" width="16.125" style="0" customWidth="1"/>
    <col min="4" max="4" width="15.00390625" style="0" customWidth="1"/>
    <col min="5" max="5" width="16.375" style="0" customWidth="1"/>
    <col min="6" max="6" width="12.75390625" style="0" bestFit="1" customWidth="1"/>
  </cols>
  <sheetData>
    <row r="1" spans="1:12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1">
      <c r="A2" s="33" t="s">
        <v>67</v>
      </c>
      <c r="B2" s="32"/>
      <c r="C2" s="32"/>
      <c r="D2" s="32"/>
      <c r="E2" s="32"/>
      <c r="F2" s="21"/>
      <c r="G2" s="21"/>
      <c r="H2" s="21"/>
      <c r="I2" s="21"/>
      <c r="J2" s="10"/>
      <c r="K2" s="10"/>
      <c r="L2" s="10"/>
    </row>
    <row r="3" spans="1:12" ht="18.75">
      <c r="A3" s="21"/>
      <c r="B3" s="11"/>
      <c r="C3" s="21"/>
      <c r="D3" s="21"/>
      <c r="E3" s="21"/>
      <c r="F3" s="21"/>
      <c r="G3" s="21"/>
      <c r="H3" s="21"/>
      <c r="I3" s="21"/>
      <c r="J3" s="10"/>
      <c r="K3" s="10"/>
      <c r="L3" s="10"/>
    </row>
    <row r="4" spans="1:12" ht="18.75">
      <c r="A4" s="4" t="s">
        <v>21</v>
      </c>
      <c r="B4" s="21"/>
      <c r="C4" s="21"/>
      <c r="D4" s="21"/>
      <c r="E4" s="21"/>
      <c r="F4" s="21"/>
      <c r="G4" s="21"/>
      <c r="H4" s="21"/>
      <c r="I4" s="21"/>
      <c r="J4" s="10"/>
      <c r="K4" s="10"/>
      <c r="L4" s="10"/>
    </row>
    <row r="5" spans="1:12" ht="84">
      <c r="A5" s="34" t="s">
        <v>8</v>
      </c>
      <c r="B5" s="34" t="s">
        <v>51</v>
      </c>
      <c r="C5" s="34" t="s">
        <v>52</v>
      </c>
      <c r="D5" s="34" t="s">
        <v>22</v>
      </c>
      <c r="E5" s="34" t="s">
        <v>2</v>
      </c>
      <c r="F5" s="35" t="s">
        <v>31</v>
      </c>
      <c r="G5" s="36" t="s">
        <v>32</v>
      </c>
      <c r="H5" s="36" t="s">
        <v>35</v>
      </c>
      <c r="I5" s="21"/>
      <c r="J5" s="10"/>
      <c r="K5" s="10"/>
      <c r="L5" s="10"/>
    </row>
    <row r="6" spans="1:12" ht="18.75">
      <c r="A6" s="14">
        <f>+'Beräkning 2023'!A10</f>
        <v>0</v>
      </c>
      <c r="B6" s="90">
        <f>+'Beräkning 2023'!B10*'Beräkning 2023'!lönökn</f>
        <v>0</v>
      </c>
      <c r="C6" s="90">
        <f>+B6*'Beräkning 2023'!lönökn</f>
        <v>0</v>
      </c>
      <c r="D6" s="90">
        <f>C6*'Beräkning 2023'!lönökn</f>
        <v>0</v>
      </c>
      <c r="E6" s="22"/>
      <c r="F6" s="91">
        <f>+'Beräkning 2023'!H10</f>
        <v>0</v>
      </c>
      <c r="G6" s="91">
        <f>+'Beräkning 2023'!I10</f>
        <v>0</v>
      </c>
      <c r="H6" s="91">
        <f>+'Beräkning 2023'!J10</f>
        <v>0</v>
      </c>
      <c r="I6" s="21"/>
      <c r="J6" s="10"/>
      <c r="K6" s="10"/>
      <c r="L6" s="10"/>
    </row>
    <row r="7" spans="1:12" ht="18.75">
      <c r="A7" s="14">
        <f>+'Beräkning 2023'!A11</f>
        <v>0</v>
      </c>
      <c r="B7" s="90">
        <f>+'Beräkning 2023'!B11*'Beräkning 2023'!lönökn</f>
        <v>0</v>
      </c>
      <c r="C7" s="90">
        <f>+B7*'Beräkning 2023'!lönökn</f>
        <v>0</v>
      </c>
      <c r="D7" s="90">
        <f>C7*'Beräkning 2023'!lönökn</f>
        <v>0</v>
      </c>
      <c r="E7" s="22"/>
      <c r="F7" s="91">
        <f>+'Beräkning 2023'!H11</f>
        <v>0</v>
      </c>
      <c r="G7" s="91">
        <f>+'Beräkning 2023'!I11</f>
        <v>0</v>
      </c>
      <c r="H7" s="91">
        <f>+'Beräkning 2023'!J11</f>
        <v>0</v>
      </c>
      <c r="I7" s="21"/>
      <c r="J7" s="10"/>
      <c r="K7" s="10"/>
      <c r="L7" s="10"/>
    </row>
    <row r="8" spans="1:12" ht="18.75">
      <c r="A8" s="14">
        <f>+'Beräkning 2023'!A12</f>
        <v>0</v>
      </c>
      <c r="B8" s="90">
        <f>+'Beräkning 2023'!B12*'Beräkning 2023'!lönökn</f>
        <v>0</v>
      </c>
      <c r="C8" s="90">
        <f>+B8*'Beräkning 2023'!lönökn</f>
        <v>0</v>
      </c>
      <c r="D8" s="90">
        <f>C8*'Beräkning 2023'!lönökn</f>
        <v>0</v>
      </c>
      <c r="E8" s="22"/>
      <c r="F8" s="91">
        <f>+'Beräkning 2023'!H12</f>
        <v>0</v>
      </c>
      <c r="G8" s="91">
        <f>+'Beräkning 2023'!I12</f>
        <v>0</v>
      </c>
      <c r="H8" s="91">
        <f>+'Beräkning 2023'!J12</f>
        <v>0</v>
      </c>
      <c r="I8" s="21"/>
      <c r="J8" s="10"/>
      <c r="K8" s="10"/>
      <c r="L8" s="10"/>
    </row>
    <row r="9" spans="1:12" ht="18.75">
      <c r="A9" s="14">
        <f>+'Beräkning 2023'!A13</f>
        <v>0</v>
      </c>
      <c r="B9" s="90">
        <f>+'Beräkning 2023'!B13*'Beräkning 2023'!lönökn</f>
        <v>0</v>
      </c>
      <c r="C9" s="90">
        <f>+B9*'Beräkning 2023'!lönökn</f>
        <v>0</v>
      </c>
      <c r="D9" s="90">
        <f>C9*'Beräkning 2023'!lönökn</f>
        <v>0</v>
      </c>
      <c r="E9" s="22"/>
      <c r="F9" s="91">
        <f>+'Beräkning 2023'!H13</f>
        <v>0</v>
      </c>
      <c r="G9" s="91">
        <f>+'Beräkning 2023'!I13</f>
        <v>0</v>
      </c>
      <c r="H9" s="91">
        <f>+'Beräkning 2023'!J13</f>
        <v>0</v>
      </c>
      <c r="I9" s="21" t="s">
        <v>50</v>
      </c>
      <c r="J9" s="10"/>
      <c r="K9" s="10"/>
      <c r="L9" s="10"/>
    </row>
    <row r="10" spans="1:12" ht="18.75">
      <c r="A10" s="14">
        <f>+'Beräkning 2023'!A14</f>
        <v>0</v>
      </c>
      <c r="B10" s="90">
        <f>+'Beräkning 2023'!B14*'Beräkning 2023'!lönökn</f>
        <v>0</v>
      </c>
      <c r="C10" s="90">
        <f>+B10*'Beräkning 2023'!lönökn</f>
        <v>0</v>
      </c>
      <c r="D10" s="90">
        <f>C10*'Beräkning 2023'!lönökn</f>
        <v>0</v>
      </c>
      <c r="E10" s="22"/>
      <c r="F10" s="91">
        <f>+'Beräkning 2023'!H14</f>
        <v>0</v>
      </c>
      <c r="G10" s="91">
        <f>+'Beräkning 2023'!I14</f>
        <v>0</v>
      </c>
      <c r="H10" s="91">
        <f>+'Beräkning 2023'!J14</f>
        <v>0</v>
      </c>
      <c r="I10" s="21" t="s">
        <v>50</v>
      </c>
      <c r="J10" s="10"/>
      <c r="K10" s="10"/>
      <c r="L10" s="10"/>
    </row>
    <row r="11" spans="1:12" ht="18.75">
      <c r="A11" s="14">
        <f>+'Beräkning 2023'!A15</f>
        <v>0</v>
      </c>
      <c r="B11" s="90">
        <f>+'Beräkning 2023'!B15*'Beräkning 2023'!lönökn</f>
        <v>0</v>
      </c>
      <c r="C11" s="90">
        <f>+B11*'Beräkning 2023'!lönökn</f>
        <v>0</v>
      </c>
      <c r="D11" s="90">
        <f>C11*'Beräkning 2023'!lönökn</f>
        <v>0</v>
      </c>
      <c r="E11" s="22"/>
      <c r="F11" s="91">
        <f>+'Beräkning 2023'!H15</f>
        <v>0</v>
      </c>
      <c r="G11" s="91">
        <f>+'Beräkning 2023'!I15</f>
        <v>0</v>
      </c>
      <c r="H11" s="91">
        <f>+'Beräkning 2023'!J15</f>
        <v>0</v>
      </c>
      <c r="I11" s="21" t="s">
        <v>50</v>
      </c>
      <c r="J11" s="10"/>
      <c r="K11" s="10"/>
      <c r="L11" s="10"/>
    </row>
    <row r="12" spans="1:12" ht="18.75">
      <c r="A12" s="14">
        <f>+'Beräkning 2023'!A16</f>
        <v>0</v>
      </c>
      <c r="B12" s="90">
        <f>+'Beräkning 2023'!B16*'Beräkning 2023'!lönökn</f>
        <v>0</v>
      </c>
      <c r="C12" s="90">
        <f>+B12*'Beräkning 2023'!lönökn</f>
        <v>0</v>
      </c>
      <c r="D12" s="90">
        <f>C12*'Beräkning 2023'!lönökn</f>
        <v>0</v>
      </c>
      <c r="E12" s="22"/>
      <c r="F12" s="91">
        <f>+'Beräkning 2023'!H16</f>
        <v>0</v>
      </c>
      <c r="G12" s="91">
        <f>+'Beräkning 2023'!I16</f>
        <v>0</v>
      </c>
      <c r="H12" s="91">
        <f>+'Beräkning 2023'!J16</f>
        <v>0</v>
      </c>
      <c r="I12" s="21" t="s">
        <v>50</v>
      </c>
      <c r="J12" s="10"/>
      <c r="K12" s="10"/>
      <c r="L12" s="10"/>
    </row>
    <row r="13" spans="1:12" ht="18.75">
      <c r="A13" s="14">
        <f>+'Beräkning 2023'!A17</f>
        <v>0</v>
      </c>
      <c r="B13" s="90">
        <f>+'Beräkning 2023'!B17*'Beräkning 2023'!lönökn</f>
        <v>0</v>
      </c>
      <c r="C13" s="90">
        <f>+B13*'Beräkning 2023'!lönökn</f>
        <v>0</v>
      </c>
      <c r="D13" s="90">
        <f>C13*'Beräkning 2023'!lönökn</f>
        <v>0</v>
      </c>
      <c r="E13" s="22"/>
      <c r="F13" s="91"/>
      <c r="G13" s="91"/>
      <c r="H13" s="91"/>
      <c r="I13" s="21"/>
      <c r="J13" s="10"/>
      <c r="K13" s="10"/>
      <c r="L13" s="10"/>
    </row>
    <row r="14" spans="1:12" ht="18.75">
      <c r="A14" s="14">
        <f>+'Beräkning 2023'!A18</f>
        <v>0</v>
      </c>
      <c r="B14" s="90">
        <f>+'Beräkning 2023'!B18*'Beräkning 2023'!lönökn</f>
        <v>0</v>
      </c>
      <c r="C14" s="90">
        <f>+B14*'Beräkning 2023'!lönökn</f>
        <v>0</v>
      </c>
      <c r="D14" s="90">
        <f>C14*'Beräkning 2023'!lönökn</f>
        <v>0</v>
      </c>
      <c r="E14" s="22"/>
      <c r="F14" s="91"/>
      <c r="G14" s="91"/>
      <c r="H14" s="91"/>
      <c r="I14" s="21"/>
      <c r="J14" s="10"/>
      <c r="K14" s="10"/>
      <c r="L14" s="10"/>
    </row>
    <row r="15" spans="1:12" ht="17.25">
      <c r="A15" s="14" t="s">
        <v>23</v>
      </c>
      <c r="B15" s="23">
        <f>+'Beräkning 2023'!lkplön</f>
        <v>0.5545</v>
      </c>
      <c r="C15" s="22"/>
      <c r="D15" s="22"/>
      <c r="E15" s="22"/>
      <c r="F15" s="21"/>
      <c r="G15" s="21"/>
      <c r="H15" s="21"/>
      <c r="I15" s="21"/>
      <c r="J15" s="10"/>
      <c r="K15" s="10"/>
      <c r="L15" s="10"/>
    </row>
    <row r="16" spans="1:12" ht="17.25">
      <c r="A16" s="14"/>
      <c r="B16" s="14"/>
      <c r="C16" s="14"/>
      <c r="D16" s="14"/>
      <c r="E16" s="22"/>
      <c r="F16" s="21"/>
      <c r="G16" s="21"/>
      <c r="H16" s="21"/>
      <c r="I16" s="21"/>
      <c r="J16" s="10"/>
      <c r="K16" s="10"/>
      <c r="L16" s="10"/>
    </row>
    <row r="17" spans="1:12" ht="17.25">
      <c r="A17" s="24" t="s">
        <v>24</v>
      </c>
      <c r="B17" s="24">
        <f>'Beräkning 2023'!D21</f>
        <v>0</v>
      </c>
      <c r="C17" s="24">
        <f>'Beräkning 2023'!E21</f>
        <v>0</v>
      </c>
      <c r="D17" s="24">
        <f>'Beräkning 2023'!F21</f>
        <v>0</v>
      </c>
      <c r="E17" s="24">
        <f>SUM(B17:D17)</f>
        <v>0</v>
      </c>
      <c r="F17" s="21"/>
      <c r="G17" s="21"/>
      <c r="H17" s="21"/>
      <c r="I17" s="21"/>
      <c r="J17" s="10"/>
      <c r="K17" s="10"/>
      <c r="L17" s="10"/>
    </row>
    <row r="18" spans="1:12" ht="17.25">
      <c r="A18" s="21"/>
      <c r="B18" s="21"/>
      <c r="C18" s="21"/>
      <c r="D18" s="21"/>
      <c r="E18" s="21"/>
      <c r="F18" s="21"/>
      <c r="G18" s="21"/>
      <c r="H18" s="21"/>
      <c r="I18" s="21"/>
      <c r="J18" s="10"/>
      <c r="K18" s="10"/>
      <c r="L18" s="10"/>
    </row>
    <row r="19" spans="1:12" ht="17.25">
      <c r="A19" s="21"/>
      <c r="B19" s="21"/>
      <c r="C19" s="21"/>
      <c r="D19" s="21"/>
      <c r="E19" s="21"/>
      <c r="F19" s="21"/>
      <c r="G19" s="21"/>
      <c r="H19" s="21"/>
      <c r="I19" s="21"/>
      <c r="J19" s="10"/>
      <c r="K19" s="10"/>
      <c r="L19" s="10"/>
    </row>
    <row r="20" spans="1:12" ht="17.25">
      <c r="A20" s="4" t="s">
        <v>25</v>
      </c>
      <c r="B20" s="21"/>
      <c r="C20" s="21"/>
      <c r="D20" s="21"/>
      <c r="E20" s="21"/>
      <c r="F20" s="21"/>
      <c r="G20" s="21"/>
      <c r="H20" s="21"/>
      <c r="I20" s="21"/>
      <c r="J20" s="10"/>
      <c r="K20" s="10"/>
      <c r="L20" s="10"/>
    </row>
    <row r="21" spans="1:12" ht="34.5">
      <c r="A21" s="92" t="str">
        <f>+'Beräkning 2023'!A23</f>
        <v>Assistenter   (personal ej namngivna, ej forskare)</v>
      </c>
      <c r="B21" s="89">
        <f>+'Beräkning 2023'!D23</f>
        <v>0</v>
      </c>
      <c r="C21" s="89">
        <f>+'Beräkning 2023'!E23</f>
        <v>0</v>
      </c>
      <c r="D21" s="89">
        <f>+'Beräkning 2023'!F23</f>
        <v>0</v>
      </c>
      <c r="E21" s="27">
        <f>SUM(B21:D21)</f>
        <v>0</v>
      </c>
      <c r="F21" s="21"/>
      <c r="G21" s="21"/>
      <c r="H21" s="21"/>
      <c r="I21" s="21"/>
      <c r="J21" s="10"/>
      <c r="K21" s="10"/>
      <c r="L21" s="10"/>
    </row>
    <row r="22" spans="1:12" ht="17.25">
      <c r="A22" s="14" t="str">
        <f>+'Beräkning 2023'!A24</f>
        <v>Direkta lokalkostnader (söks ej enligt RJ:s anvisning)</v>
      </c>
      <c r="B22" s="26">
        <v>0</v>
      </c>
      <c r="C22" s="26">
        <v>0</v>
      </c>
      <c r="D22" s="26">
        <v>0</v>
      </c>
      <c r="E22" s="21"/>
      <c r="F22" s="21"/>
      <c r="G22" s="21" t="s">
        <v>65</v>
      </c>
      <c r="H22" s="21"/>
      <c r="I22" s="21"/>
      <c r="J22" s="10"/>
      <c r="K22" s="10"/>
      <c r="L22" s="10"/>
    </row>
    <row r="23" spans="1:12" ht="17.25">
      <c r="A23" s="14" t="str">
        <f>+'Beräkning 2023'!A25</f>
        <v>Datainsamling </v>
      </c>
      <c r="B23" s="89">
        <f>+'Beräkning 2023'!D25</f>
        <v>0</v>
      </c>
      <c r="C23" s="89">
        <f>+'Beräkning 2023'!E25</f>
        <v>0</v>
      </c>
      <c r="D23" s="89">
        <f>+'Beräkning 2023'!F25</f>
        <v>0</v>
      </c>
      <c r="E23" s="27">
        <f aca="true" t="shared" si="0" ref="E23:E29">SUM(B23:D23)</f>
        <v>0</v>
      </c>
      <c r="F23" s="21"/>
      <c r="G23" s="21"/>
      <c r="H23" s="21"/>
      <c r="I23" s="21"/>
      <c r="J23" s="10"/>
      <c r="K23" s="10"/>
      <c r="L23" s="10"/>
    </row>
    <row r="24" spans="1:12" ht="17.25">
      <c r="A24" s="14" t="str">
        <f>+'Beräkning 2023'!A26</f>
        <v>Datorer och utrustning</v>
      </c>
      <c r="B24" s="89">
        <f>+'Beräkning 2023'!D26</f>
        <v>0</v>
      </c>
      <c r="C24" s="89">
        <f>+'Beräkning 2023'!E26</f>
        <v>0</v>
      </c>
      <c r="D24" s="89">
        <f>+'Beräkning 2023'!F26</f>
        <v>0</v>
      </c>
      <c r="E24" s="27">
        <f t="shared" si="0"/>
        <v>0</v>
      </c>
      <c r="F24" s="21"/>
      <c r="G24" s="21"/>
      <c r="H24" s="21"/>
      <c r="I24" s="21"/>
      <c r="J24" s="10"/>
      <c r="K24" s="10"/>
      <c r="L24" s="10"/>
    </row>
    <row r="25" spans="1:12" ht="17.25">
      <c r="A25" s="14" t="str">
        <f>'Beräkning 2023'!A27</f>
        <v>Resor</v>
      </c>
      <c r="B25" s="89">
        <f>'Beräkning 2023'!D27</f>
        <v>0</v>
      </c>
      <c r="C25" s="89">
        <f>'Beräkning 2023'!E27</f>
        <v>0</v>
      </c>
      <c r="D25" s="89">
        <f>'Beräkning 2023'!F27</f>
        <v>0</v>
      </c>
      <c r="E25" s="27">
        <f t="shared" si="0"/>
        <v>0</v>
      </c>
      <c r="F25" s="21"/>
      <c r="G25" s="21" t="s">
        <v>63</v>
      </c>
      <c r="H25" s="21"/>
      <c r="I25" s="21"/>
      <c r="J25" s="10"/>
      <c r="K25" s="10"/>
      <c r="L25" s="10"/>
    </row>
    <row r="26" spans="1:12" ht="15.75" customHeight="1">
      <c r="A26" s="92" t="str">
        <f>'Beräkning 2023'!A28</f>
        <v>Etikprövning</v>
      </c>
      <c r="B26" s="89">
        <f>'Beräkning 2023'!D28</f>
        <v>0</v>
      </c>
      <c r="C26" s="89">
        <f>'Beräkning 2023'!E28</f>
        <v>0</v>
      </c>
      <c r="D26" s="89">
        <f>'Beräkning 2023'!F28</f>
        <v>0</v>
      </c>
      <c r="E26" s="27">
        <f t="shared" si="0"/>
        <v>0</v>
      </c>
      <c r="F26" s="21"/>
      <c r="G26" s="21"/>
      <c r="H26" s="21"/>
      <c r="I26" s="21"/>
      <c r="J26" s="10"/>
      <c r="K26" s="10"/>
      <c r="L26" s="10"/>
    </row>
    <row r="27" spans="1:12" ht="18.75">
      <c r="A27" s="92" t="s">
        <v>56</v>
      </c>
      <c r="B27" s="89">
        <f>'Beräkning 2023'!D29</f>
        <v>0</v>
      </c>
      <c r="C27" s="89">
        <f>'Beräkning 2023'!E29</f>
        <v>0</v>
      </c>
      <c r="D27" s="89">
        <f>'Beräkning 2023'!F29</f>
        <v>0</v>
      </c>
      <c r="E27" s="27">
        <f t="shared" si="0"/>
        <v>0</v>
      </c>
      <c r="F27" s="21"/>
      <c r="G27" s="21" t="s">
        <v>64</v>
      </c>
      <c r="H27" s="21"/>
      <c r="I27" s="21"/>
      <c r="J27" s="10"/>
      <c r="K27" s="10"/>
      <c r="L27" s="10"/>
    </row>
    <row r="28" spans="1:12" ht="18.75">
      <c r="A28" s="92" t="s">
        <v>57</v>
      </c>
      <c r="B28" s="89">
        <f>'Beräkning 2023'!D30</f>
        <v>0</v>
      </c>
      <c r="C28" s="89">
        <f>'Beräkning 2023'!E30</f>
        <v>0</v>
      </c>
      <c r="D28" s="89">
        <f>'Beräkning 2023'!F30</f>
        <v>0</v>
      </c>
      <c r="E28" s="27">
        <f t="shared" si="0"/>
        <v>0</v>
      </c>
      <c r="F28" s="21"/>
      <c r="G28" s="21" t="s">
        <v>69</v>
      </c>
      <c r="H28" s="21"/>
      <c r="I28" s="21"/>
      <c r="J28" s="10"/>
      <c r="K28" s="10"/>
      <c r="L28" s="10"/>
    </row>
    <row r="29" spans="1:12" ht="18.75">
      <c r="A29" s="28" t="s">
        <v>26</v>
      </c>
      <c r="B29" s="24">
        <f>SUM(B21:B28)</f>
        <v>0</v>
      </c>
      <c r="C29" s="24">
        <f>SUM(C21:C28)</f>
        <v>0</v>
      </c>
      <c r="D29" s="24">
        <f>SUM(D21:D28)</f>
        <v>0</v>
      </c>
      <c r="E29" s="24">
        <f t="shared" si="0"/>
        <v>0</v>
      </c>
      <c r="F29" s="21"/>
      <c r="G29" s="21"/>
      <c r="H29" s="21"/>
      <c r="I29" s="21"/>
      <c r="J29" s="10"/>
      <c r="K29" s="10"/>
      <c r="L29" s="10"/>
    </row>
    <row r="30" spans="1:12" ht="17.25">
      <c r="A30" s="21"/>
      <c r="B30" s="21"/>
      <c r="C30" s="21"/>
      <c r="D30" s="21"/>
      <c r="E30" s="21"/>
      <c r="F30" s="21"/>
      <c r="G30" s="21"/>
      <c r="H30" s="21"/>
      <c r="I30" s="21"/>
      <c r="J30" s="10"/>
      <c r="K30" s="10"/>
      <c r="L30" s="10"/>
    </row>
    <row r="31" spans="1:12" ht="17.25">
      <c r="A31" s="28" t="s">
        <v>16</v>
      </c>
      <c r="B31" s="29">
        <f>+B17+B29</f>
        <v>0</v>
      </c>
      <c r="C31" s="29">
        <f>+C17+C29</f>
        <v>0</v>
      </c>
      <c r="D31" s="29">
        <f>+D17+D29</f>
        <v>0</v>
      </c>
      <c r="E31" s="29">
        <f>SUM(B31:D31)</f>
        <v>0</v>
      </c>
      <c r="F31" s="21"/>
      <c r="G31" s="21" t="str">
        <f>+'Beräkning 2023'!I32</f>
        <v>SLUTSIFFROR ANSÖKAN 1:a omgången!</v>
      </c>
      <c r="H31" s="21"/>
      <c r="I31" s="21"/>
      <c r="J31" s="10"/>
      <c r="K31" s="10"/>
      <c r="L31" s="10"/>
    </row>
    <row r="32" spans="1:12" ht="17.25">
      <c r="A32" s="28"/>
      <c r="B32" s="29"/>
      <c r="C32" s="29"/>
      <c r="D32" s="29"/>
      <c r="E32" s="29"/>
      <c r="F32" s="21"/>
      <c r="G32" s="21"/>
      <c r="H32" s="21"/>
      <c r="I32" s="21"/>
      <c r="J32" s="10"/>
      <c r="K32" s="10"/>
      <c r="L32" s="10"/>
    </row>
    <row r="33" spans="1:12" ht="17.25">
      <c r="A33" s="28" t="s">
        <v>46</v>
      </c>
      <c r="B33" s="29"/>
      <c r="C33" s="29"/>
      <c r="D33" s="29"/>
      <c r="E33" s="29">
        <f>SUM(B33:D33)</f>
        <v>0</v>
      </c>
      <c r="F33" s="21"/>
      <c r="G33" s="21"/>
      <c r="H33" s="21"/>
      <c r="I33" s="21"/>
      <c r="J33" s="10"/>
      <c r="K33" s="10"/>
      <c r="L33" s="10"/>
    </row>
    <row r="34" spans="1:12" ht="17.25">
      <c r="A34" s="28" t="s">
        <v>47</v>
      </c>
      <c r="B34" s="29"/>
      <c r="C34" s="29"/>
      <c r="D34" s="29"/>
      <c r="E34" s="29">
        <f>SUM(B34:D34)</f>
        <v>0</v>
      </c>
      <c r="F34" s="95">
        <f>SUM(E33:E34)</f>
        <v>0</v>
      </c>
      <c r="G34" s="95"/>
      <c r="H34" s="95"/>
      <c r="I34" s="21"/>
      <c r="J34" s="10"/>
      <c r="K34" s="10"/>
      <c r="L34" s="10"/>
    </row>
    <row r="35" spans="1:12" ht="17.25">
      <c r="A35" s="21" t="s">
        <v>43</v>
      </c>
      <c r="B35" s="93">
        <f>B17-B33</f>
        <v>0</v>
      </c>
      <c r="C35" s="93">
        <f>C17-C33</f>
        <v>0</v>
      </c>
      <c r="D35" s="93">
        <f>D17-D33</f>
        <v>0</v>
      </c>
      <c r="E35" s="93">
        <f>SUM(B35:D35)</f>
        <v>0</v>
      </c>
      <c r="F35" s="21"/>
      <c r="G35" s="21"/>
      <c r="H35" s="21"/>
      <c r="I35" s="21"/>
      <c r="J35" s="10"/>
      <c r="K35" s="10"/>
      <c r="L35" s="10"/>
    </row>
    <row r="36" spans="1:12" ht="17.25">
      <c r="A36" s="21" t="s">
        <v>44</v>
      </c>
      <c r="B36" s="94">
        <f>B29-B34</f>
        <v>0</v>
      </c>
      <c r="C36" s="94">
        <f>C29-C34</f>
        <v>0</v>
      </c>
      <c r="D36" s="94">
        <f>D29-D34</f>
        <v>0</v>
      </c>
      <c r="E36" s="93">
        <f>SUM(B36:D36)</f>
        <v>0</v>
      </c>
      <c r="F36" s="21"/>
      <c r="G36" s="21"/>
      <c r="H36" s="21"/>
      <c r="I36" s="21"/>
      <c r="J36" s="10"/>
      <c r="K36" s="10"/>
      <c r="L36" s="10"/>
    </row>
    <row r="37" spans="1:12" ht="17.25">
      <c r="A37" s="21" t="s">
        <v>45</v>
      </c>
      <c r="B37" s="21"/>
      <c r="C37" s="21"/>
      <c r="D37" s="21"/>
      <c r="E37" s="106">
        <f>SUM(E35:E36)</f>
        <v>0</v>
      </c>
      <c r="F37" s="106">
        <f>+E31-F34</f>
        <v>0</v>
      </c>
      <c r="G37" s="21"/>
      <c r="H37" s="21"/>
      <c r="I37" s="21"/>
      <c r="J37" s="10"/>
      <c r="K37" s="10"/>
      <c r="L37" s="10"/>
    </row>
    <row r="38" spans="1:12" ht="17.25">
      <c r="A38" s="30" t="s">
        <v>30</v>
      </c>
      <c r="B38" s="21"/>
      <c r="C38" s="21"/>
      <c r="D38" s="21"/>
      <c r="E38" s="21"/>
      <c r="F38" s="21"/>
      <c r="G38" s="21"/>
      <c r="H38" s="21"/>
      <c r="I38" s="21"/>
      <c r="J38" s="10"/>
      <c r="K38" s="10"/>
      <c r="L38" s="10"/>
    </row>
    <row r="39" spans="1:12" ht="17.25">
      <c r="A39" s="14" t="s">
        <v>27</v>
      </c>
      <c r="B39" s="31">
        <f>B17/'Beräkning 2023'!LKPfaktor</f>
        <v>0</v>
      </c>
      <c r="C39" s="31">
        <f>C17/'Beräkning 2023'!LKPfaktor</f>
        <v>0</v>
      </c>
      <c r="D39" s="31">
        <f>D17/'Beräkning 2023'!LKPfaktor</f>
        <v>0</v>
      </c>
      <c r="E39" s="21" t="s">
        <v>41</v>
      </c>
      <c r="F39" s="21"/>
      <c r="G39" s="21"/>
      <c r="H39" s="21"/>
      <c r="I39" s="21"/>
      <c r="J39" s="10"/>
      <c r="K39" s="10"/>
      <c r="L39" s="10"/>
    </row>
    <row r="40" spans="1:12" ht="17.25">
      <c r="A40" s="14" t="s">
        <v>28</v>
      </c>
      <c r="B40" s="31">
        <f>B29</f>
        <v>0</v>
      </c>
      <c r="C40" s="31">
        <f>C29</f>
        <v>0</v>
      </c>
      <c r="D40" s="31">
        <f>D29</f>
        <v>0</v>
      </c>
      <c r="E40" s="21" t="s">
        <v>42</v>
      </c>
      <c r="F40" s="21"/>
      <c r="G40" s="21"/>
      <c r="H40" s="21"/>
      <c r="I40" s="21"/>
      <c r="J40" s="10"/>
      <c r="K40" s="10"/>
      <c r="L40" s="10"/>
    </row>
    <row r="41" spans="1:12" ht="17.25">
      <c r="A41" s="28" t="s">
        <v>29</v>
      </c>
      <c r="B41" s="29">
        <f>SUM(B39:B40)</f>
        <v>0</v>
      </c>
      <c r="C41" s="29">
        <f>SUM(C39:C40)</f>
        <v>0</v>
      </c>
      <c r="D41" s="29">
        <f>SUM(D39:D40)</f>
        <v>0</v>
      </c>
      <c r="E41" s="21"/>
      <c r="F41" s="21"/>
      <c r="G41" s="21"/>
      <c r="H41" s="21"/>
      <c r="I41" s="21"/>
      <c r="J41" s="10"/>
      <c r="K41" s="10"/>
      <c r="L41" s="10"/>
    </row>
    <row r="42" spans="1:12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4"/>
  <headerFooter>
    <oddFooter>&amp;L&amp;Z&amp;F/Blad: &amp;A/&amp;D/&amp;T/lk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21.375" style="0" customWidth="1"/>
    <col min="2" max="2" width="43.125" style="0" customWidth="1"/>
    <col min="3" max="3" width="75.75390625" style="0" customWidth="1"/>
  </cols>
  <sheetData>
    <row r="1" ht="14.25">
      <c r="A1" s="104"/>
    </row>
    <row r="2" ht="14.25">
      <c r="A2" s="104"/>
    </row>
    <row r="3" ht="14.25">
      <c r="A3" s="108"/>
    </row>
    <row r="4" ht="14.25">
      <c r="A4" s="104"/>
    </row>
    <row r="5" ht="14.25">
      <c r="A5" s="104"/>
    </row>
    <row r="6" ht="14.25">
      <c r="A6" s="104"/>
    </row>
    <row r="7" ht="14.25">
      <c r="A7" s="104"/>
    </row>
    <row r="8" ht="14.25">
      <c r="A8" s="104"/>
    </row>
    <row r="9" spans="1:4" ht="14.25">
      <c r="A9" s="104"/>
      <c r="B9" s="104"/>
      <c r="C9" s="104"/>
      <c r="D9" s="104"/>
    </row>
    <row r="10" ht="14.25">
      <c r="A10" s="104"/>
    </row>
    <row r="11" ht="14.25">
      <c r="A11" s="104"/>
    </row>
    <row r="12" spans="1:4" ht="14.25">
      <c r="A12" s="104"/>
      <c r="B12" s="104"/>
      <c r="C12" s="107"/>
      <c r="D12" s="104"/>
    </row>
    <row r="13" spans="1:5" ht="14.25">
      <c r="A13" s="104"/>
      <c r="B13" s="105"/>
      <c r="C13" s="105"/>
      <c r="D13" s="105"/>
      <c r="E13" s="105"/>
    </row>
    <row r="14" ht="14.25">
      <c r="A14" s="104"/>
    </row>
    <row r="15" spans="1:5" ht="14.25">
      <c r="A15" s="104"/>
      <c r="B15" s="105"/>
      <c r="C15" s="105"/>
      <c r="D15" s="105"/>
      <c r="E15" s="105"/>
    </row>
    <row r="16" spans="1:5" ht="14.25">
      <c r="A16" s="104"/>
      <c r="B16" s="105"/>
      <c r="C16" s="105"/>
      <c r="D16" s="105"/>
      <c r="E16" s="105"/>
    </row>
    <row r="17" spans="1:5" ht="14.25">
      <c r="A17" s="104"/>
      <c r="B17" s="105"/>
      <c r="C17" s="105"/>
      <c r="D17" s="105"/>
      <c r="E17" s="105"/>
    </row>
    <row r="18" spans="1:5" ht="14.25">
      <c r="A18" s="104"/>
      <c r="B18" s="105"/>
      <c r="C18" s="105"/>
      <c r="D18" s="105"/>
      <c r="E18" s="105"/>
    </row>
    <row r="19" spans="1:5" ht="14.25">
      <c r="A19" s="104"/>
      <c r="B19" s="105"/>
      <c r="C19" s="105"/>
      <c r="D19" s="105"/>
      <c r="E19" s="105"/>
    </row>
    <row r="20" spans="1:5" ht="14.25">
      <c r="A20" s="104"/>
      <c r="B20" s="105"/>
      <c r="C20" s="105"/>
      <c r="D20" s="105"/>
      <c r="E20" s="105"/>
    </row>
    <row r="21" spans="1:5" ht="14.25">
      <c r="A21" s="104"/>
      <c r="B21" s="105"/>
      <c r="C21" s="105"/>
      <c r="D21" s="105"/>
      <c r="E21" s="105"/>
    </row>
    <row r="32" spans="4:5" ht="12">
      <c r="D32" s="109"/>
      <c r="E32" s="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Liisa Karhapää</dc:creator>
  <cp:keywords/>
  <dc:description/>
  <cp:lastModifiedBy>Karin Lindahl</cp:lastModifiedBy>
  <cp:lastPrinted>2023-01-10T09:55:54Z</cp:lastPrinted>
  <dcterms:created xsi:type="dcterms:W3CDTF">2002-02-07T10:43:19Z</dcterms:created>
  <dcterms:modified xsi:type="dcterms:W3CDTF">2023-02-15T12:13:46Z</dcterms:modified>
  <cp:category/>
  <cp:version/>
  <cp:contentType/>
  <cp:contentStatus/>
</cp:coreProperties>
</file>