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1. Ekonomiavdelningen gemensamt\Webben\Webbprojekt 2023\Redovisning\"/>
    </mc:Choice>
  </mc:AlternateContent>
  <xr:revisionPtr revIDLastSave="0" documentId="13_ncr:1_{FAACA272-F618-496A-9643-C0158AF1D255}" xr6:coauthVersionLast="36" xr6:coauthVersionMax="47" xr10:uidLastSave="{00000000-0000-0000-0000-000000000000}"/>
  <bookViews>
    <workbookView xWindow="-105" yWindow="-105" windowWidth="19425" windowHeight="10425" activeTab="2" xr2:uid="{04211EAA-4EDF-41B5-885A-01820D6158BC}"/>
  </bookViews>
  <sheets>
    <sheet name="Anvisningar" sheetId="4" r:id="rId1"/>
    <sheet name="Samfin visn proportionell samf" sheetId="1" r:id="rId2"/>
    <sheet name="Samfin visn särskilda villkor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1" l="1"/>
  <c r="H2" i="2"/>
  <c r="C14" i="1" l="1"/>
  <c r="C45" i="4"/>
  <c r="C51" i="4" s="1"/>
  <c r="C13" i="2"/>
  <c r="C19" i="2" l="1"/>
  <c r="F16" i="2" l="1"/>
  <c r="G16" i="2" s="1"/>
  <c r="H16" i="2" s="1"/>
  <c r="F48" i="4"/>
  <c r="G48" i="4" s="1"/>
  <c r="H48" i="4" s="1"/>
  <c r="C54" i="4"/>
  <c r="C52" i="4"/>
  <c r="F50" i="4"/>
  <c r="G50" i="4" s="1"/>
  <c r="H50" i="4" s="1"/>
  <c r="C49" i="4"/>
  <c r="C47" i="4"/>
  <c r="F44" i="4"/>
  <c r="G44" i="4" s="1"/>
  <c r="H44" i="4" s="1"/>
  <c r="C55" i="4" l="1"/>
  <c r="F45" i="4"/>
  <c r="G45" i="4" s="1"/>
  <c r="H45" i="4" s="1"/>
  <c r="F51" i="4" l="1"/>
  <c r="G51" i="4" s="1"/>
  <c r="H51" i="4" s="1"/>
  <c r="F30" i="4" l="1"/>
  <c r="C30" i="4"/>
  <c r="G30" i="4" l="1"/>
  <c r="H30" i="4" s="1"/>
  <c r="C22" i="2"/>
  <c r="C17" i="2"/>
  <c r="C15" i="2"/>
  <c r="F12" i="2" l="1"/>
  <c r="F18" i="2"/>
  <c r="G18" i="2" s="1"/>
  <c r="H18" i="2" s="1"/>
  <c r="C20" i="2"/>
  <c r="C23" i="2" s="1"/>
  <c r="G12" i="2" l="1"/>
  <c r="H12" i="2" s="1"/>
  <c r="F13" i="2"/>
  <c r="F19" i="2" l="1"/>
  <c r="G19" i="2" s="1"/>
  <c r="H19" i="2" s="1"/>
  <c r="G13" i="2"/>
  <c r="H13" i="2" s="1"/>
  <c r="F14" i="1"/>
  <c r="G14" i="1" l="1"/>
  <c r="H1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Karolina Pihlblad</author>
  </authors>
  <commentList>
    <comment ref="C23" authorId="0" shapeId="0" xr:uid="{43615AA5-04F9-452D-A99B-2E848E1738FB}">
      <text>
        <r>
          <rPr>
            <sz val="9"/>
            <color indexed="81"/>
            <rFont val="Tahoma"/>
            <family val="2"/>
          </rPr>
          <t>Fyll i de gulmarkerade cellerna nedan utifrån den beslutade fullkostnadsbudgeten.</t>
        </r>
      </text>
    </comment>
    <comment ref="H23" authorId="0" shapeId="0" xr:uid="{B406F4E6-29F9-4E7B-B8CE-D29F923D6AFB}">
      <text>
        <r>
          <rPr>
            <sz val="9"/>
            <color indexed="81"/>
            <rFont val="Tahoma"/>
            <family val="2"/>
          </rPr>
          <t xml:space="preserve">Det är procentsatsen nedan som ska registreras i ekonomisystemet.
</t>
        </r>
      </text>
    </comment>
    <comment ref="D30" authorId="0" shapeId="0" xr:uid="{283C5AFA-4B33-40F7-9E82-913D98007514}">
      <text>
        <r>
          <rPr>
            <sz val="9"/>
            <color indexed="81"/>
            <rFont val="Tahoma"/>
            <family val="2"/>
          </rPr>
          <t>Om finansiären beviljar ett visst belopp av det ansökta beloppet så fyller du i det här.</t>
        </r>
      </text>
    </comment>
    <comment ref="E30" authorId="0" shapeId="0" xr:uid="{06A3EE0F-53D0-49AD-9228-ABA9669BC53C}">
      <text>
        <r>
          <rPr>
            <sz val="9"/>
            <color indexed="81"/>
            <rFont val="Tahoma"/>
            <family val="2"/>
          </rPr>
          <t>Om finansiären beviljar en viss andel av det ansökta beloppet så fyller du i det här.</t>
        </r>
      </text>
    </comment>
    <comment ref="C35" authorId="0" shapeId="0" xr:uid="{F7C4D4D3-2117-4978-8DC4-3298E5AEE86C}">
      <text>
        <r>
          <rPr>
            <sz val="9"/>
            <color indexed="81"/>
            <rFont val="Tahoma"/>
            <family val="2"/>
          </rPr>
          <t>Ange er institutions OH-påslag</t>
        </r>
      </text>
    </comment>
    <comment ref="C36" authorId="0" shapeId="0" xr:uid="{6C8E348A-32D5-449B-873F-1ED32B01401D}">
      <text>
        <r>
          <rPr>
            <sz val="9"/>
            <color indexed="81"/>
            <rFont val="Tahoma"/>
            <family val="2"/>
          </rPr>
          <t>Ange procentsats för lönekostnadspåslag (lkp)</t>
        </r>
      </text>
    </comment>
    <comment ref="C42" authorId="0" shapeId="0" xr:uid="{C478E177-541A-4226-9D73-578D22131C67}">
      <text>
        <r>
          <rPr>
            <sz val="9"/>
            <color indexed="81"/>
            <rFont val="Tahoma"/>
            <family val="2"/>
          </rPr>
          <t>Fyll i de gulmarkerade cellerna nedan utifrån den beslutade fullkostnadsbudgeten.</t>
        </r>
      </text>
    </comment>
    <comment ref="H42" authorId="0" shapeId="0" xr:uid="{CFDBE060-2BB8-4DE9-98C2-E891ACFB71E9}">
      <text>
        <r>
          <rPr>
            <sz val="9"/>
            <color indexed="81"/>
            <rFont val="Tahoma"/>
            <family val="2"/>
          </rPr>
          <t>Det är procentsatserna nedan som ska registreras i ekonomisystemet. Procentsatser där det står Ej tillämpligt kan inte användas.</t>
        </r>
      </text>
    </comment>
    <comment ref="E45" authorId="0" shapeId="0" xr:uid="{E0082CC0-4497-428D-A376-301F1BAF43FD}">
      <text>
        <r>
          <rPr>
            <sz val="9"/>
            <color indexed="81"/>
            <rFont val="Tahoma"/>
            <family val="2"/>
          </rPr>
          <t xml:space="preserve">Obs! Ange beviljat lönekostnads-påslag i procent!  </t>
        </r>
      </text>
    </comment>
    <comment ref="E51" authorId="0" shapeId="0" xr:uid="{E9D4C482-9320-49E2-95DE-D13598AF70DC}">
      <text>
        <r>
          <rPr>
            <sz val="9"/>
            <color indexed="81"/>
            <rFont val="Tahoma"/>
            <family val="2"/>
          </rPr>
          <t xml:space="preserve">Obs! Ange beviljat OH-påslag i procent!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Elilta Welday-Tesfay</author>
    <author>Karolina Pihlblad</author>
  </authors>
  <commentList>
    <comment ref="C7" authorId="0" shapeId="0" xr:uid="{D866D6C8-3E74-441D-A83A-6818BF673BF0}">
      <text>
        <r>
          <rPr>
            <sz val="9"/>
            <color indexed="81"/>
            <rFont val="Tahoma"/>
            <charset val="1"/>
          </rPr>
          <t>År 2024 LKP ink. semestertillägg: 58%, LKP exk. Semestertillägg: 55,8%</t>
        </r>
      </text>
    </comment>
    <comment ref="E13" authorId="1" shapeId="0" xr:uid="{1DD9B4B3-CAC0-4372-959B-8F3F93C77E09}">
      <text>
        <r>
          <rPr>
            <sz val="9"/>
            <color indexed="81"/>
            <rFont val="Tahoma"/>
            <family val="2"/>
          </rPr>
          <t xml:space="preserve">Obs! Ange beviljat lönekostnads-påslag i procent! </t>
        </r>
      </text>
    </comment>
    <comment ref="E19" authorId="1" shapeId="0" xr:uid="{8AABC064-FC5E-4766-8514-C2962D130825}">
      <text>
        <r>
          <rPr>
            <sz val="9"/>
            <color indexed="81"/>
            <rFont val="Tahoma"/>
            <family val="2"/>
          </rPr>
          <t xml:space="preserve">Obs! Ange beviljat OH-påslag i procent!
</t>
        </r>
      </text>
    </comment>
  </commentList>
</comments>
</file>

<file path=xl/sharedStrings.xml><?xml version="1.0" encoding="utf-8"?>
<sst xmlns="http://schemas.openxmlformats.org/spreadsheetml/2006/main" count="175" uniqueCount="46">
  <si>
    <t>Avskrivningar</t>
  </si>
  <si>
    <t>OH-kostnader/indirekta kostnader</t>
  </si>
  <si>
    <t>Driftskostnader</t>
  </si>
  <si>
    <t>Lokalkostnader</t>
  </si>
  <si>
    <t>Personalkostnader</t>
  </si>
  <si>
    <t>Obs! Ange antingen belopp eller % andel!</t>
  </si>
  <si>
    <t>Samfinansiering (%) som ska registreras i ekonomisystemet</t>
  </si>
  <si>
    <t>Samfinansiering med anslagsmedel</t>
  </si>
  <si>
    <t>Beviljade medel från bidragsfinanisären</t>
  </si>
  <si>
    <t>Typ av kostnad</t>
  </si>
  <si>
    <t>Beviljade medel från bidragsfinansiär</t>
  </si>
  <si>
    <t>Bidragskontrakt utifrån proportionell samfinansiering</t>
  </si>
  <si>
    <t>Mall för samfinansiering av bidragskontrakt</t>
  </si>
  <si>
    <t>Lönekostnadspåslag (lkp)</t>
  </si>
  <si>
    <t>Lönekostnader</t>
  </si>
  <si>
    <t>Bidragskontrakt utifrån särskilda villkor</t>
  </si>
  <si>
    <t>Beviljade medel från bidragsfinansiären</t>
  </si>
  <si>
    <t>Övriga personalkostnader</t>
  </si>
  <si>
    <t>Summa personalkostnader</t>
  </si>
  <si>
    <t>Summa lokalkostnader</t>
  </si>
  <si>
    <t>Summa driftskostnader</t>
  </si>
  <si>
    <t>Summa avskrivningskostnader</t>
  </si>
  <si>
    <t>Ej tillämpligt</t>
  </si>
  <si>
    <t>Summa</t>
  </si>
  <si>
    <t>Anvisningar till mallar för samfinansiering</t>
  </si>
  <si>
    <t>Nedan finns anvisningar till respektive mall.</t>
  </si>
  <si>
    <t>Mall för samfinansiering utifrån särskilda villkor</t>
  </si>
  <si>
    <t>Mall för proportionell samfinansiering</t>
  </si>
  <si>
    <t>-</t>
  </si>
  <si>
    <t>I filen finns två olika mallar och flikar för samfinansiering av bidragskontrakt: utifrån kontrakt med proportionell samfinansiering och utifrån kontrakt med särskilda villkor. Mallarna syftar till att stödja er i att beräkna procentsatser för samfinansiering av anslagsmedel. Dessa procentsatser ska sedan registreras i ekonomisystemet.</t>
  </si>
  <si>
    <t>Institutionens OH-påslag</t>
  </si>
  <si>
    <r>
      <t xml:space="preserve">Observera att du endast kan ange belopp </t>
    </r>
    <r>
      <rPr>
        <i/>
        <sz val="9"/>
        <color theme="1"/>
        <rFont val="Tahoma"/>
        <family val="2"/>
      </rPr>
      <t>ELLER</t>
    </r>
    <r>
      <rPr>
        <sz val="9"/>
        <color theme="1"/>
        <rFont val="Tahoma"/>
        <family val="2"/>
      </rPr>
      <t xml:space="preserve"> procent!</t>
    </r>
  </si>
  <si>
    <t>Mallen för proportionell  samfinansiering används då bidragsgivaren beviljar ett visst belopp eller en viss andel av de totalt sökta medlen. Samfinansieringen beräknas på alla kostnader (personal-, lokal-, drifts-, OH- och avskrivningskostnader).</t>
  </si>
  <si>
    <t xml:space="preserve">Mallen för samfinansiering utifrån särskilda villkor används då bidragsgivaren beviljer medel med särskilda villkor, t.ex. då finansiären endast beviljar en viss procent OH eller ett visst belopp lokalkostnader. </t>
  </si>
  <si>
    <t>samfinansieringen beräknas utifrån saldo på konto 4000-40519</t>
  </si>
  <si>
    <t>samfinansieringen beräknas utifrån saldo på konto 45111, 45312, 46316</t>
  </si>
  <si>
    <t>samfinansieringen beräknas utifrån saldo på konto 5000-5099</t>
  </si>
  <si>
    <t>samfinansieringenberäknas utifrån saldo på konto 5200-5799</t>
  </si>
  <si>
    <t>samfinansieringen beräknas utifrån saldo på konto 5800 och 5809</t>
  </si>
  <si>
    <t>samfinansieringen beräknas utifrån saldo på konto 4000-6999</t>
  </si>
  <si>
    <t>Det är möjligt att fylla i alla celler, men för att förenkla arbetet i mallen så behöver ni endast fylla i värden i de gula cellerna.</t>
  </si>
  <si>
    <t>Ange kostnader (belopp) utifrån beslutad fullkostnadsbudget 2024</t>
  </si>
  <si>
    <r>
      <t xml:space="preserve">Ange </t>
    </r>
    <r>
      <rPr>
        <b/>
        <i/>
        <sz val="11"/>
        <rFont val="Calibri"/>
        <family val="2"/>
        <scheme val="minor"/>
      </rPr>
      <t>belopp</t>
    </r>
    <r>
      <rPr>
        <b/>
        <sz val="11"/>
        <rFont val="Calibri"/>
        <family val="2"/>
        <scheme val="minor"/>
      </rPr>
      <t xml:space="preserve"> som bidragsfinansiären beviljar
2024</t>
    </r>
  </si>
  <si>
    <t>Ange procent som bidragsfinansiären beviljar
2024</t>
  </si>
  <si>
    <t>Ange belopp som bidragsfinansiären beviljar
2024</t>
  </si>
  <si>
    <t>uppdaterad 2024-02-09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</si>
</sst>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Tahoma"/>
      <family val="2"/>
    </font>
    <font>
      <b/>
      <i/>
      <sz val="10"/>
      <color rgb="FF0070C0"/>
      <name val="Calibri"/>
      <family val="2"/>
      <scheme val="minor"/>
    </font>
    <font>
      <i/>
      <sz val="9"/>
      <color theme="1"/>
      <name val="Tahoma"/>
      <family val="2"/>
    </font>
    <font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2EFDA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2" xfId="0" applyFont="1" applyBorder="1"/>
    <xf numFmtId="0" fontId="0" fillId="0" borderId="2" xfId="0" applyFont="1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Border="1"/>
    <xf numFmtId="9" fontId="0" fillId="0" borderId="0" xfId="1" applyFont="1" applyFill="1" applyBorder="1"/>
    <xf numFmtId="0" fontId="0" fillId="0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/>
    <xf numFmtId="0" fontId="8" fillId="0" borderId="0" xfId="0" applyFont="1"/>
    <xf numFmtId="0" fontId="0" fillId="0" borderId="0" xfId="0" applyFill="1"/>
    <xf numFmtId="3" fontId="5" fillId="0" borderId="2" xfId="0" applyNumberFormat="1" applyFont="1" applyFill="1" applyBorder="1" applyAlignment="1">
      <alignment vertical="top"/>
    </xf>
    <xf numFmtId="9" fontId="5" fillId="3" borderId="2" xfId="1" applyFont="1" applyFill="1" applyBorder="1" applyAlignment="1">
      <alignment vertical="top"/>
    </xf>
    <xf numFmtId="3" fontId="5" fillId="3" borderId="2" xfId="0" applyNumberFormat="1" applyFont="1" applyFill="1" applyBorder="1" applyAlignment="1">
      <alignment vertical="top"/>
    </xf>
    <xf numFmtId="0" fontId="0" fillId="0" borderId="5" xfId="0" applyFill="1" applyBorder="1" applyAlignment="1">
      <alignment vertical="top"/>
    </xf>
    <xf numFmtId="0" fontId="3" fillId="0" borderId="0" xfId="0" applyFont="1"/>
    <xf numFmtId="9" fontId="4" fillId="2" borderId="2" xfId="1" applyFont="1" applyFill="1" applyBorder="1" applyAlignment="1">
      <alignment horizontal="right" vertical="top"/>
    </xf>
    <xf numFmtId="0" fontId="2" fillId="0" borderId="0" xfId="0" applyFont="1"/>
    <xf numFmtId="0" fontId="2" fillId="0" borderId="0" xfId="0" applyFont="1" applyFill="1" applyAlignment="1">
      <alignment horizontal="right"/>
    </xf>
    <xf numFmtId="0" fontId="0" fillId="0" borderId="0" xfId="0" applyFont="1" applyFill="1"/>
    <xf numFmtId="0" fontId="4" fillId="0" borderId="2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vertical="top"/>
    </xf>
    <xf numFmtId="3" fontId="4" fillId="0" borderId="2" xfId="0" applyNumberFormat="1" applyFont="1" applyFill="1" applyBorder="1" applyAlignment="1">
      <alignment vertical="top"/>
    </xf>
    <xf numFmtId="0" fontId="10" fillId="0" borderId="0" xfId="0" applyFont="1"/>
    <xf numFmtId="3" fontId="5" fillId="3" borderId="2" xfId="0" applyNumberFormat="1" applyFont="1" applyFill="1" applyBorder="1"/>
    <xf numFmtId="3" fontId="5" fillId="3" borderId="2" xfId="0" applyNumberFormat="1" applyFont="1" applyFill="1" applyBorder="1" applyAlignment="1">
      <alignment horizontal="right"/>
    </xf>
    <xf numFmtId="0" fontId="3" fillId="0" borderId="13" xfId="0" applyFont="1" applyFill="1" applyBorder="1" applyAlignment="1">
      <alignment vertical="top"/>
    </xf>
    <xf numFmtId="3" fontId="4" fillId="0" borderId="12" xfId="0" applyNumberFormat="1" applyFont="1" applyFill="1" applyBorder="1" applyAlignment="1">
      <alignment vertical="top"/>
    </xf>
    <xf numFmtId="9" fontId="4" fillId="2" borderId="12" xfId="1" applyFont="1" applyFill="1" applyBorder="1" applyAlignment="1">
      <alignment horizontal="right" vertical="top"/>
    </xf>
    <xf numFmtId="0" fontId="3" fillId="0" borderId="12" xfId="0" applyFont="1" applyBorder="1"/>
    <xf numFmtId="3" fontId="4" fillId="0" borderId="12" xfId="0" applyNumberFormat="1" applyFont="1" applyBorder="1"/>
    <xf numFmtId="3" fontId="3" fillId="3" borderId="12" xfId="0" applyNumberFormat="1" applyFont="1" applyFill="1" applyBorder="1"/>
    <xf numFmtId="9" fontId="3" fillId="3" borderId="12" xfId="1" applyFont="1" applyFill="1" applyBorder="1"/>
    <xf numFmtId="3" fontId="3" fillId="0" borderId="12" xfId="0" applyNumberFormat="1" applyFont="1" applyFill="1" applyBorder="1" applyAlignment="1">
      <alignment vertical="top"/>
    </xf>
    <xf numFmtId="0" fontId="11" fillId="0" borderId="0" xfId="0" applyFont="1" applyAlignment="1">
      <alignment horizontal="right"/>
    </xf>
    <xf numFmtId="0" fontId="0" fillId="0" borderId="14" xfId="0" applyBorder="1"/>
    <xf numFmtId="0" fontId="13" fillId="0" borderId="0" xfId="0" applyFont="1"/>
    <xf numFmtId="0" fontId="12" fillId="3" borderId="0" xfId="0" applyFont="1" applyFill="1"/>
    <xf numFmtId="0" fontId="0" fillId="3" borderId="0" xfId="0" applyFill="1"/>
    <xf numFmtId="3" fontId="5" fillId="0" borderId="2" xfId="0" quotePrefix="1" applyNumberFormat="1" applyFont="1" applyFill="1" applyBorder="1" applyAlignment="1">
      <alignment horizontal="right" vertical="top"/>
    </xf>
    <xf numFmtId="3" fontId="5" fillId="0" borderId="12" xfId="0" quotePrefix="1" applyNumberFormat="1" applyFont="1" applyFill="1" applyBorder="1" applyAlignment="1">
      <alignment horizontal="right" vertical="top"/>
    </xf>
    <xf numFmtId="9" fontId="3" fillId="0" borderId="0" xfId="0" applyNumberFormat="1" applyFont="1"/>
    <xf numFmtId="9" fontId="0" fillId="0" borderId="0" xfId="0" applyNumberFormat="1"/>
    <xf numFmtId="9" fontId="0" fillId="0" borderId="0" xfId="1" applyFont="1" applyFill="1"/>
    <xf numFmtId="9" fontId="0" fillId="3" borderId="2" xfId="1" applyFont="1" applyFill="1" applyBorder="1"/>
    <xf numFmtId="0" fontId="5" fillId="0" borderId="0" xfId="0" applyFont="1"/>
    <xf numFmtId="0" fontId="3" fillId="0" borderId="0" xfId="0" applyFont="1" applyFill="1"/>
    <xf numFmtId="1" fontId="5" fillId="3" borderId="2" xfId="0" applyNumberFormat="1" applyFont="1" applyFill="1" applyBorder="1" applyAlignment="1">
      <alignment vertical="top"/>
    </xf>
    <xf numFmtId="1" fontId="5" fillId="0" borderId="2" xfId="0" applyNumberFormat="1" applyFont="1" applyFill="1" applyBorder="1" applyAlignment="1">
      <alignment vertical="top"/>
    </xf>
    <xf numFmtId="1" fontId="4" fillId="0" borderId="2" xfId="0" applyNumberFormat="1" applyFont="1" applyFill="1" applyBorder="1" applyAlignment="1">
      <alignment vertical="top"/>
    </xf>
    <xf numFmtId="1" fontId="4" fillId="0" borderId="12" xfId="0" applyNumberFormat="1" applyFont="1" applyFill="1" applyBorder="1" applyAlignment="1">
      <alignment vertical="top"/>
    </xf>
    <xf numFmtId="0" fontId="6" fillId="0" borderId="0" xfId="0" applyFont="1" applyFill="1"/>
    <xf numFmtId="0" fontId="12" fillId="0" borderId="0" xfId="0" applyFont="1" applyFill="1"/>
    <xf numFmtId="9" fontId="0" fillId="3" borderId="2" xfId="1" applyNumberFormat="1" applyFont="1" applyFill="1" applyBorder="1"/>
    <xf numFmtId="10" fontId="4" fillId="2" borderId="2" xfId="1" applyNumberFormat="1" applyFont="1" applyFill="1" applyBorder="1" applyAlignment="1">
      <alignment vertical="top"/>
    </xf>
    <xf numFmtId="10" fontId="4" fillId="2" borderId="2" xfId="1" applyNumberFormat="1" applyFont="1" applyFill="1" applyBorder="1" applyAlignment="1">
      <alignment horizontal="right" vertical="top"/>
    </xf>
    <xf numFmtId="10" fontId="3" fillId="2" borderId="12" xfId="1" applyNumberFormat="1" applyFont="1" applyFill="1" applyBorder="1" applyAlignment="1">
      <alignment horizontal="right" vertical="top"/>
    </xf>
    <xf numFmtId="10" fontId="3" fillId="2" borderId="12" xfId="1" applyNumberFormat="1" applyFont="1" applyFill="1" applyBorder="1" applyAlignment="1">
      <alignment vertical="top"/>
    </xf>
    <xf numFmtId="0" fontId="4" fillId="2" borderId="2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center" vertical="top"/>
    </xf>
    <xf numFmtId="0" fontId="15" fillId="0" borderId="3" xfId="0" applyFont="1" applyFill="1" applyBorder="1" applyAlignment="1">
      <alignment horizontal="center" vertical="top"/>
    </xf>
    <xf numFmtId="0" fontId="4" fillId="0" borderId="10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1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top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10" xfId="0" quotePrefix="1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0" fillId="0" borderId="8" xfId="0" quotePrefix="1" applyBorder="1" applyAlignment="1">
      <alignment horizontal="center" vertical="center"/>
    </xf>
    <xf numFmtId="0" fontId="0" fillId="0" borderId="7" xfId="0" quotePrefix="1" applyBorder="1" applyAlignment="1">
      <alignment horizontal="center" vertical="center"/>
    </xf>
    <xf numFmtId="0" fontId="0" fillId="0" borderId="0" xfId="0" quotePrefix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0" fontId="0" fillId="0" borderId="5" xfId="0" quotePrefix="1" applyBorder="1" applyAlignment="1">
      <alignment horizontal="center" vertical="center"/>
    </xf>
    <xf numFmtId="0" fontId="0" fillId="0" borderId="4" xfId="0" quotePrefix="1" applyBorder="1" applyAlignment="1">
      <alignment horizontal="center" vertical="center"/>
    </xf>
    <xf numFmtId="0" fontId="0" fillId="0" borderId="3" xfId="0" quotePrefix="1" applyBorder="1" applyAlignment="1">
      <alignment horizontal="center" vertical="center"/>
    </xf>
    <xf numFmtId="0" fontId="0" fillId="2" borderId="10" xfId="0" quotePrefix="1" applyFill="1" applyBorder="1" applyAlignment="1">
      <alignment horizontal="center" vertical="center"/>
    </xf>
    <xf numFmtId="0" fontId="0" fillId="2" borderId="9" xfId="0" quotePrefix="1" applyFill="1" applyBorder="1" applyAlignment="1">
      <alignment horizontal="center" vertical="center"/>
    </xf>
    <xf numFmtId="0" fontId="0" fillId="2" borderId="8" xfId="0" quotePrefix="1" applyFill="1" applyBorder="1" applyAlignment="1">
      <alignment horizontal="center" vertical="center"/>
    </xf>
    <xf numFmtId="0" fontId="0" fillId="2" borderId="7" xfId="0" quotePrefix="1" applyFill="1" applyBorder="1" applyAlignment="1">
      <alignment horizontal="center" vertical="center"/>
    </xf>
    <xf numFmtId="0" fontId="0" fillId="2" borderId="0" xfId="0" quotePrefix="1" applyFill="1" applyBorder="1" applyAlignment="1">
      <alignment horizontal="center" vertical="center"/>
    </xf>
    <xf numFmtId="0" fontId="0" fillId="2" borderId="6" xfId="0" quotePrefix="1" applyFill="1" applyBorder="1" applyAlignment="1">
      <alignment horizontal="center" vertical="center"/>
    </xf>
    <xf numFmtId="0" fontId="0" fillId="2" borderId="5" xfId="0" quotePrefix="1" applyFill="1" applyBorder="1" applyAlignment="1">
      <alignment horizontal="center" vertical="center"/>
    </xf>
    <xf numFmtId="0" fontId="0" fillId="2" borderId="4" xfId="0" quotePrefix="1" applyFill="1" applyBorder="1" applyAlignment="1">
      <alignment horizontal="center" vertical="center"/>
    </xf>
    <xf numFmtId="0" fontId="0" fillId="2" borderId="3" xfId="0" quotePrefix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</cellXfs>
  <cellStyles count="2">
    <cellStyle name="Normal" xfId="0" builtinId="0"/>
    <cellStyle name="Procent" xfId="1" builtinId="5"/>
  </cellStyles>
  <dxfs count="0"/>
  <tableStyles count="0" defaultTableStyle="TableStyleMedium2" defaultPivotStyle="PivotStyleLight16"/>
  <colors>
    <mruColors>
      <color rgb="FFFFFFCC"/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620887</xdr:colOff>
      <xdr:row>20</xdr:row>
      <xdr:rowOff>0</xdr:rowOff>
    </xdr:from>
    <xdr:to>
      <xdr:col>4</xdr:col>
      <xdr:colOff>585609</xdr:colOff>
      <xdr:row>20</xdr:row>
      <xdr:rowOff>176389</xdr:rowOff>
    </xdr:to>
    <xdr:sp macro="" textlink="">
      <xdr:nvSpPr>
        <xdr:cNvPr id="2" name="Arrow: Down 1">
          <a:extLst>
            <a:ext uri="{FF2B5EF4-FFF2-40B4-BE49-F238E27FC236}">
              <a16:creationId xmlns:a16="http://schemas.microsoft.com/office/drawing/2014/main" id="{AC0A2017-86F6-4696-8FEF-C8997ABC71D4}"/>
            </a:ext>
          </a:extLst>
        </xdr:cNvPr>
        <xdr:cNvSpPr/>
      </xdr:nvSpPr>
      <xdr:spPr>
        <a:xfrm>
          <a:off x="4056943" y="4056944"/>
          <a:ext cx="1135944" cy="176389"/>
        </a:xfrm>
        <a:prstGeom prst="downArrow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620887</xdr:colOff>
      <xdr:row>39</xdr:row>
      <xdr:rowOff>0</xdr:rowOff>
    </xdr:from>
    <xdr:to>
      <xdr:col>4</xdr:col>
      <xdr:colOff>585609</xdr:colOff>
      <xdr:row>39</xdr:row>
      <xdr:rowOff>176389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2E4EE003-DD9D-43B1-9CFE-8F8FB7433401}"/>
            </a:ext>
          </a:extLst>
        </xdr:cNvPr>
        <xdr:cNvSpPr/>
      </xdr:nvSpPr>
      <xdr:spPr>
        <a:xfrm>
          <a:off x="4056943" y="3584222"/>
          <a:ext cx="1135944" cy="176389"/>
        </a:xfrm>
        <a:prstGeom prst="downArrow">
          <a:avLst/>
        </a:prstGeom>
        <a:solidFill>
          <a:schemeClr val="accent6">
            <a:lumMod val="20000"/>
            <a:lumOff val="80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CC16E-604A-4C3B-8E23-C495CCE6E38F}">
  <dimension ref="B1:I56"/>
  <sheetViews>
    <sheetView showGridLines="0" zoomScale="90" zoomScaleNormal="90" workbookViewId="0">
      <selection activeCell="L20" sqref="L20"/>
    </sheetView>
  </sheetViews>
  <sheetFormatPr defaultRowHeight="15" x14ac:dyDescent="0.25"/>
  <cols>
    <col min="1" max="1" width="1.28515625" customWidth="1"/>
    <col min="2" max="2" width="30.5703125" customWidth="1"/>
    <col min="3" max="3" width="18.85546875" customWidth="1"/>
    <col min="4" max="5" width="16.7109375" customWidth="1"/>
    <col min="6" max="6" width="16.85546875" customWidth="1"/>
    <col min="7" max="7" width="14.7109375" customWidth="1"/>
    <col min="8" max="8" width="18.42578125" customWidth="1"/>
    <col min="9" max="9" width="13.85546875" customWidth="1"/>
  </cols>
  <sheetData>
    <row r="1" spans="2:9" ht="4.5" customHeight="1" x14ac:dyDescent="0.25"/>
    <row r="2" spans="2:9" ht="21" x14ac:dyDescent="0.35">
      <c r="B2" s="10" t="s">
        <v>24</v>
      </c>
      <c r="H2" s="35" t="s">
        <v>45</v>
      </c>
    </row>
    <row r="3" spans="2:9" ht="4.5" customHeight="1" x14ac:dyDescent="0.25"/>
    <row r="4" spans="2:9" x14ac:dyDescent="0.25">
      <c r="B4" s="73" t="s">
        <v>29</v>
      </c>
      <c r="C4" s="73"/>
      <c r="D4" s="73"/>
      <c r="E4" s="73"/>
      <c r="F4" s="73"/>
      <c r="G4" s="73"/>
      <c r="H4" s="73"/>
    </row>
    <row r="5" spans="2:9" ht="34.5" customHeight="1" x14ac:dyDescent="0.25">
      <c r="B5" s="73"/>
      <c r="C5" s="73"/>
      <c r="D5" s="73"/>
      <c r="E5" s="73"/>
      <c r="F5" s="73"/>
      <c r="G5" s="73"/>
      <c r="H5" s="73"/>
    </row>
    <row r="6" spans="2:9" x14ac:dyDescent="0.25">
      <c r="B6" s="38" t="s">
        <v>40</v>
      </c>
      <c r="C6" s="39"/>
      <c r="D6" s="39"/>
      <c r="E6" s="39"/>
      <c r="F6" s="39"/>
      <c r="G6" s="39"/>
    </row>
    <row r="7" spans="2:9" s="11" customFormat="1" x14ac:dyDescent="0.25">
      <c r="B7" s="52"/>
      <c r="C7" s="53"/>
      <c r="D7" s="53"/>
      <c r="E7" s="53"/>
      <c r="F7" s="53"/>
      <c r="G7" s="53"/>
    </row>
    <row r="8" spans="2:9" ht="15.75" x14ac:dyDescent="0.25">
      <c r="B8" s="37" t="s">
        <v>27</v>
      </c>
    </row>
    <row r="9" spans="2:9" ht="33.950000000000003" customHeight="1" x14ac:dyDescent="0.25">
      <c r="B9" s="73" t="s">
        <v>32</v>
      </c>
      <c r="C9" s="73"/>
      <c r="D9" s="73"/>
      <c r="E9" s="73"/>
      <c r="F9" s="73"/>
      <c r="G9" s="73"/>
      <c r="H9" s="73"/>
    </row>
    <row r="10" spans="2:9" x14ac:dyDescent="0.25">
      <c r="B10" s="18"/>
    </row>
    <row r="11" spans="2:9" ht="15.75" x14ac:dyDescent="0.25">
      <c r="B11" s="37" t="s">
        <v>26</v>
      </c>
    </row>
    <row r="12" spans="2:9" ht="31.5" customHeight="1" x14ac:dyDescent="0.25">
      <c r="B12" s="73" t="s">
        <v>33</v>
      </c>
      <c r="C12" s="73"/>
      <c r="D12" s="73"/>
      <c r="E12" s="73"/>
      <c r="F12" s="73"/>
      <c r="G12" s="73"/>
      <c r="H12" s="73"/>
    </row>
    <row r="14" spans="2:9" x14ac:dyDescent="0.25">
      <c r="B14" t="s">
        <v>25</v>
      </c>
    </row>
    <row r="15" spans="2:9" ht="15.75" thickBot="1" x14ac:dyDescent="0.3">
      <c r="B15" s="36"/>
      <c r="C15" s="36"/>
      <c r="D15" s="36"/>
      <c r="E15" s="36"/>
      <c r="F15" s="36"/>
      <c r="G15" s="36"/>
      <c r="H15" s="36"/>
      <c r="I15" s="5"/>
    </row>
    <row r="16" spans="2:9" ht="4.5" customHeight="1" x14ac:dyDescent="0.25"/>
    <row r="17" spans="2:9" ht="15" customHeight="1" x14ac:dyDescent="0.3">
      <c r="B17" s="9" t="s">
        <v>11</v>
      </c>
    </row>
    <row r="18" spans="2:9" ht="15" customHeight="1" x14ac:dyDescent="0.25"/>
    <row r="19" spans="2:9" x14ac:dyDescent="0.25">
      <c r="B19" s="7"/>
      <c r="D19" s="69" t="s">
        <v>31</v>
      </c>
      <c r="E19" s="70"/>
    </row>
    <row r="20" spans="2:9" x14ac:dyDescent="0.25">
      <c r="B20" s="7"/>
      <c r="D20" s="71"/>
      <c r="E20" s="72"/>
    </row>
    <row r="21" spans="2:9" x14ac:dyDescent="0.25">
      <c r="F21" s="5"/>
      <c r="G21" s="6"/>
      <c r="H21" s="5"/>
    </row>
    <row r="22" spans="2:9" x14ac:dyDescent="0.25">
      <c r="D22" s="62" t="s">
        <v>10</v>
      </c>
      <c r="E22" s="63"/>
    </row>
    <row r="23" spans="2:9" s="4" customFormat="1" ht="57.95" customHeight="1" x14ac:dyDescent="0.25">
      <c r="B23" s="64" t="s">
        <v>9</v>
      </c>
      <c r="C23" s="66" t="s">
        <v>41</v>
      </c>
      <c r="D23" s="21" t="s">
        <v>42</v>
      </c>
      <c r="E23" s="21" t="s">
        <v>43</v>
      </c>
      <c r="F23" s="68" t="s">
        <v>8</v>
      </c>
      <c r="G23" s="68" t="s">
        <v>7</v>
      </c>
      <c r="H23" s="59" t="s">
        <v>6</v>
      </c>
    </row>
    <row r="24" spans="2:9" s="3" customFormat="1" ht="14.45" customHeight="1" x14ac:dyDescent="0.25">
      <c r="B24" s="65"/>
      <c r="C24" s="67"/>
      <c r="D24" s="60" t="s">
        <v>5</v>
      </c>
      <c r="E24" s="61"/>
      <c r="F24" s="68"/>
      <c r="G24" s="68"/>
      <c r="H24" s="59"/>
    </row>
    <row r="25" spans="2:9" x14ac:dyDescent="0.25">
      <c r="B25" s="2" t="s">
        <v>4</v>
      </c>
      <c r="C25" s="25">
        <v>894</v>
      </c>
      <c r="D25" s="74"/>
      <c r="E25" s="75"/>
      <c r="F25" s="75"/>
      <c r="G25" s="75"/>
      <c r="H25" s="76"/>
    </row>
    <row r="26" spans="2:9" x14ac:dyDescent="0.25">
      <c r="B26" s="2" t="s">
        <v>3</v>
      </c>
      <c r="C26" s="25">
        <v>358</v>
      </c>
      <c r="D26" s="77"/>
      <c r="E26" s="78"/>
      <c r="F26" s="78"/>
      <c r="G26" s="78"/>
      <c r="H26" s="79"/>
    </row>
    <row r="27" spans="2:9" x14ac:dyDescent="0.25">
      <c r="B27" s="1" t="s">
        <v>2</v>
      </c>
      <c r="C27" s="25">
        <v>200</v>
      </c>
      <c r="D27" s="77"/>
      <c r="E27" s="78"/>
      <c r="F27" s="78"/>
      <c r="G27" s="78"/>
      <c r="H27" s="79"/>
    </row>
    <row r="28" spans="2:9" x14ac:dyDescent="0.25">
      <c r="B28" s="1" t="s">
        <v>1</v>
      </c>
      <c r="C28" s="26">
        <v>308</v>
      </c>
      <c r="D28" s="77"/>
      <c r="E28" s="78"/>
      <c r="F28" s="78"/>
      <c r="G28" s="78"/>
      <c r="H28" s="79"/>
    </row>
    <row r="29" spans="2:9" x14ac:dyDescent="0.25">
      <c r="B29" s="1" t="s">
        <v>0</v>
      </c>
      <c r="C29" s="25">
        <v>50</v>
      </c>
      <c r="D29" s="80"/>
      <c r="E29" s="81"/>
      <c r="F29" s="81"/>
      <c r="G29" s="81"/>
      <c r="H29" s="82"/>
    </row>
    <row r="30" spans="2:9" ht="15.75" thickBot="1" x14ac:dyDescent="0.3">
      <c r="B30" s="30" t="s">
        <v>23</v>
      </c>
      <c r="C30" s="31">
        <f>SUM(C25:C29)</f>
        <v>1810</v>
      </c>
      <c r="D30" s="32">
        <v>1500</v>
      </c>
      <c r="E30" s="33"/>
      <c r="F30" s="34">
        <f>IF(E30&gt;0%,C30*E30,D30)</f>
        <v>1500</v>
      </c>
      <c r="G30" s="34">
        <f>C30-F30</f>
        <v>310</v>
      </c>
      <c r="H30" s="58">
        <f>G30/C30</f>
        <v>0.17127071823204421</v>
      </c>
      <c r="I30" s="46" t="s">
        <v>39</v>
      </c>
    </row>
    <row r="31" spans="2:9" ht="15.75" thickTop="1" x14ac:dyDescent="0.25"/>
    <row r="32" spans="2:9" ht="15.75" thickBot="1" x14ac:dyDescent="0.3">
      <c r="B32" s="36"/>
      <c r="C32" s="36"/>
      <c r="D32" s="36"/>
      <c r="E32" s="36"/>
      <c r="F32" s="36"/>
      <c r="G32" s="36"/>
      <c r="H32" s="36"/>
    </row>
    <row r="33" spans="2:9" ht="18.75" x14ac:dyDescent="0.3">
      <c r="B33" s="9" t="s">
        <v>15</v>
      </c>
      <c r="C33" s="20"/>
      <c r="D33" s="11"/>
      <c r="E33" s="11"/>
      <c r="F33" s="11"/>
      <c r="G33" s="11"/>
      <c r="H33" s="19"/>
    </row>
    <row r="34" spans="2:9" x14ac:dyDescent="0.25">
      <c r="B34" s="8"/>
    </row>
    <row r="35" spans="2:9" x14ac:dyDescent="0.25">
      <c r="B35" s="47" t="s">
        <v>30</v>
      </c>
      <c r="C35" s="45">
        <v>0.4</v>
      </c>
    </row>
    <row r="36" spans="2:9" x14ac:dyDescent="0.25">
      <c r="B36" s="47" t="s">
        <v>13</v>
      </c>
      <c r="C36" s="54">
        <v>0.57999999999999996</v>
      </c>
    </row>
    <row r="37" spans="2:9" s="11" customFormat="1" x14ac:dyDescent="0.25">
      <c r="B37" s="47"/>
      <c r="C37" s="6"/>
    </row>
    <row r="38" spans="2:9" ht="14.45" customHeight="1" x14ac:dyDescent="0.25">
      <c r="B38" s="7"/>
      <c r="D38" s="69" t="s">
        <v>31</v>
      </c>
      <c r="E38" s="70"/>
    </row>
    <row r="39" spans="2:9" x14ac:dyDescent="0.25">
      <c r="B39" s="7"/>
      <c r="D39" s="71"/>
      <c r="E39" s="72"/>
    </row>
    <row r="40" spans="2:9" x14ac:dyDescent="0.25">
      <c r="B40" s="7"/>
    </row>
    <row r="41" spans="2:9" x14ac:dyDescent="0.25">
      <c r="B41" s="11"/>
      <c r="C41" s="11"/>
      <c r="D41" s="62" t="s">
        <v>10</v>
      </c>
      <c r="E41" s="63"/>
      <c r="F41" s="11"/>
      <c r="G41" s="11"/>
    </row>
    <row r="42" spans="2:9" ht="57.95" customHeight="1" x14ac:dyDescent="0.25">
      <c r="B42" s="64" t="s">
        <v>9</v>
      </c>
      <c r="C42" s="66" t="s">
        <v>41</v>
      </c>
      <c r="D42" s="21" t="s">
        <v>44</v>
      </c>
      <c r="E42" s="21" t="s">
        <v>43</v>
      </c>
      <c r="F42" s="66" t="s">
        <v>16</v>
      </c>
      <c r="G42" s="66" t="s">
        <v>7</v>
      </c>
      <c r="H42" s="59" t="s">
        <v>6</v>
      </c>
    </row>
    <row r="43" spans="2:9" x14ac:dyDescent="0.25">
      <c r="B43" s="65"/>
      <c r="C43" s="67"/>
      <c r="D43" s="60" t="s">
        <v>5</v>
      </c>
      <c r="E43" s="61"/>
      <c r="F43" s="67"/>
      <c r="G43" s="67"/>
      <c r="H43" s="59"/>
    </row>
    <row r="44" spans="2:9" x14ac:dyDescent="0.25">
      <c r="B44" s="15" t="s">
        <v>14</v>
      </c>
      <c r="C44" s="14">
        <v>560</v>
      </c>
      <c r="D44" s="14">
        <v>500</v>
      </c>
      <c r="E44" s="13"/>
      <c r="F44" s="12">
        <f>IF(E44&gt;0%,C44*E44,D44)</f>
        <v>500</v>
      </c>
      <c r="G44" s="12">
        <f>C44-F44</f>
        <v>60</v>
      </c>
      <c r="H44" s="55">
        <f>G44/C44</f>
        <v>0.10714285714285714</v>
      </c>
      <c r="I44" s="43" t="s">
        <v>34</v>
      </c>
    </row>
    <row r="45" spans="2:9" x14ac:dyDescent="0.25">
      <c r="B45" s="15" t="s">
        <v>13</v>
      </c>
      <c r="C45" s="12">
        <f>C44*C36</f>
        <v>324.79999999999995</v>
      </c>
      <c r="D45" s="14"/>
      <c r="E45" s="13">
        <v>0.53</v>
      </c>
      <c r="F45" s="12">
        <f>IF(E45&gt;0,E45*F44,D45)</f>
        <v>265</v>
      </c>
      <c r="G45" s="12">
        <f>C45-F45</f>
        <v>59.799999999999955</v>
      </c>
      <c r="H45" s="55">
        <f>G45/C45</f>
        <v>0.18411330049261071</v>
      </c>
      <c r="I45" s="46" t="s">
        <v>35</v>
      </c>
    </row>
    <row r="46" spans="2:9" x14ac:dyDescent="0.25">
      <c r="B46" s="15" t="s">
        <v>17</v>
      </c>
      <c r="C46" s="14">
        <v>124</v>
      </c>
      <c r="D46" s="40" t="s">
        <v>28</v>
      </c>
      <c r="E46" s="40" t="s">
        <v>28</v>
      </c>
      <c r="F46" s="40" t="s">
        <v>28</v>
      </c>
      <c r="G46" s="40" t="s">
        <v>28</v>
      </c>
      <c r="H46" s="17" t="s">
        <v>22</v>
      </c>
      <c r="I46" s="18"/>
    </row>
    <row r="47" spans="2:9" x14ac:dyDescent="0.25">
      <c r="B47" s="22" t="s">
        <v>18</v>
      </c>
      <c r="C47" s="23">
        <f>SUM(C44:C46)</f>
        <v>1008.8</v>
      </c>
      <c r="D47" s="40" t="s">
        <v>28</v>
      </c>
      <c r="E47" s="40" t="s">
        <v>28</v>
      </c>
      <c r="F47" s="40" t="s">
        <v>28</v>
      </c>
      <c r="G47" s="40" t="s">
        <v>28</v>
      </c>
      <c r="H47" s="17" t="s">
        <v>22</v>
      </c>
      <c r="I47" s="24"/>
    </row>
    <row r="48" spans="2:9" x14ac:dyDescent="0.25">
      <c r="B48" s="15" t="s">
        <v>3</v>
      </c>
      <c r="C48" s="14">
        <v>358</v>
      </c>
      <c r="D48" s="14">
        <v>300</v>
      </c>
      <c r="E48" s="13"/>
      <c r="F48" s="12">
        <f>IF(E48&gt;0%,C48*E48,D48)</f>
        <v>300</v>
      </c>
      <c r="G48" s="12">
        <f>C48-F48</f>
        <v>58</v>
      </c>
      <c r="H48" s="56">
        <f>G48/C48</f>
        <v>0.16201117318435754</v>
      </c>
      <c r="I48" s="46" t="s">
        <v>36</v>
      </c>
    </row>
    <row r="49" spans="2:9" x14ac:dyDescent="0.25">
      <c r="B49" s="22" t="s">
        <v>19</v>
      </c>
      <c r="C49" s="23">
        <f>SUM(C48)</f>
        <v>358</v>
      </c>
      <c r="D49" s="40" t="s">
        <v>28</v>
      </c>
      <c r="E49" s="40" t="s">
        <v>28</v>
      </c>
      <c r="F49" s="40" t="s">
        <v>28</v>
      </c>
      <c r="G49" s="40" t="s">
        <v>28</v>
      </c>
      <c r="H49" s="17" t="s">
        <v>22</v>
      </c>
      <c r="I49" s="24"/>
    </row>
    <row r="50" spans="2:9" x14ac:dyDescent="0.25">
      <c r="B50" s="15" t="s">
        <v>2</v>
      </c>
      <c r="C50" s="14">
        <v>400</v>
      </c>
      <c r="D50" s="14">
        <v>200</v>
      </c>
      <c r="E50" s="13"/>
      <c r="F50" s="12">
        <f>IF(E50&gt;0%,C50*E50,D50)</f>
        <v>200</v>
      </c>
      <c r="G50" s="12">
        <f>C50-F50</f>
        <v>200</v>
      </c>
      <c r="H50" s="56">
        <f>G50/C50</f>
        <v>0.5</v>
      </c>
      <c r="I50" s="46" t="s">
        <v>37</v>
      </c>
    </row>
    <row r="51" spans="2:9" x14ac:dyDescent="0.25">
      <c r="B51" s="15" t="s">
        <v>1</v>
      </c>
      <c r="C51" s="12">
        <f>C35*(C44+C45)</f>
        <v>353.92</v>
      </c>
      <c r="D51" s="14"/>
      <c r="E51" s="13">
        <v>0.25</v>
      </c>
      <c r="F51" s="12">
        <f>IF(E51&gt;0,E51*(F44+F45),D51)</f>
        <v>191.25</v>
      </c>
      <c r="G51" s="12">
        <f>C51-F51</f>
        <v>162.67000000000002</v>
      </c>
      <c r="H51" s="56">
        <f>G51/C51</f>
        <v>0.45962364376130199</v>
      </c>
      <c r="I51" s="46" t="s">
        <v>38</v>
      </c>
    </row>
    <row r="52" spans="2:9" x14ac:dyDescent="0.25">
      <c r="B52" s="22" t="s">
        <v>20</v>
      </c>
      <c r="C52" s="23">
        <f>SUM(C50:C51)</f>
        <v>753.92000000000007</v>
      </c>
      <c r="D52" s="40" t="s">
        <v>28</v>
      </c>
      <c r="E52" s="40" t="s">
        <v>28</v>
      </c>
      <c r="F52" s="40" t="s">
        <v>28</v>
      </c>
      <c r="G52" s="40" t="s">
        <v>28</v>
      </c>
      <c r="H52" s="17" t="s">
        <v>22</v>
      </c>
    </row>
    <row r="53" spans="2:9" x14ac:dyDescent="0.25">
      <c r="B53" s="15" t="s">
        <v>0</v>
      </c>
      <c r="C53" s="14">
        <v>50</v>
      </c>
      <c r="D53" s="40" t="s">
        <v>28</v>
      </c>
      <c r="E53" s="40" t="s">
        <v>28</v>
      </c>
      <c r="F53" s="40" t="s">
        <v>28</v>
      </c>
      <c r="G53" s="40" t="s">
        <v>28</v>
      </c>
      <c r="H53" s="17" t="s">
        <v>22</v>
      </c>
    </row>
    <row r="54" spans="2:9" x14ac:dyDescent="0.25">
      <c r="B54" s="22" t="s">
        <v>21</v>
      </c>
      <c r="C54" s="23">
        <f>SUM(C53)</f>
        <v>50</v>
      </c>
      <c r="D54" s="40" t="s">
        <v>28</v>
      </c>
      <c r="E54" s="40" t="s">
        <v>28</v>
      </c>
      <c r="F54" s="40" t="s">
        <v>28</v>
      </c>
      <c r="G54" s="40" t="s">
        <v>28</v>
      </c>
      <c r="H54" s="17" t="s">
        <v>22</v>
      </c>
    </row>
    <row r="55" spans="2:9" ht="15.75" thickBot="1" x14ac:dyDescent="0.3">
      <c r="B55" s="27" t="s">
        <v>23</v>
      </c>
      <c r="C55" s="28">
        <f>SUM(C54,C52,C49,C47)</f>
        <v>2170.7200000000003</v>
      </c>
      <c r="D55" s="41" t="s">
        <v>28</v>
      </c>
      <c r="E55" s="41" t="s">
        <v>28</v>
      </c>
      <c r="F55" s="41" t="s">
        <v>28</v>
      </c>
      <c r="G55" s="41" t="s">
        <v>28</v>
      </c>
      <c r="H55" s="29" t="s">
        <v>22</v>
      </c>
    </row>
    <row r="56" spans="2:9" ht="15.75" thickTop="1" x14ac:dyDescent="0.25"/>
  </sheetData>
  <mergeCells count="20">
    <mergeCell ref="B12:H12"/>
    <mergeCell ref="B4:H5"/>
    <mergeCell ref="D25:H29"/>
    <mergeCell ref="D19:E20"/>
    <mergeCell ref="B9:H9"/>
    <mergeCell ref="H42:H43"/>
    <mergeCell ref="D43:E43"/>
    <mergeCell ref="D22:E22"/>
    <mergeCell ref="B23:B24"/>
    <mergeCell ref="C23:C24"/>
    <mergeCell ref="F23:F24"/>
    <mergeCell ref="G23:G24"/>
    <mergeCell ref="H23:H24"/>
    <mergeCell ref="D24:E24"/>
    <mergeCell ref="D38:E39"/>
    <mergeCell ref="D41:E41"/>
    <mergeCell ref="B42:B43"/>
    <mergeCell ref="C42:C43"/>
    <mergeCell ref="F42:F43"/>
    <mergeCell ref="G42:G43"/>
  </mergeCells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A8FA0-15C5-4B65-8475-24AE45D6A749}">
  <dimension ref="B1:I15"/>
  <sheetViews>
    <sheetView showGridLines="0" zoomScale="90" zoomScaleNormal="90" workbookViewId="0">
      <selection activeCell="C10" sqref="C10"/>
    </sheetView>
  </sheetViews>
  <sheetFormatPr defaultRowHeight="15" x14ac:dyDescent="0.25"/>
  <cols>
    <col min="1" max="1" width="1.28515625" customWidth="1"/>
    <col min="2" max="2" width="30.5703125" customWidth="1"/>
    <col min="3" max="3" width="17.42578125" customWidth="1"/>
    <col min="4" max="5" width="16.7109375" customWidth="1"/>
    <col min="6" max="6" width="16.85546875" customWidth="1"/>
    <col min="7" max="7" width="14.7109375" customWidth="1"/>
    <col min="8" max="8" width="18.42578125" customWidth="1"/>
  </cols>
  <sheetData>
    <row r="1" spans="2:9" ht="4.5" customHeight="1" x14ac:dyDescent="0.25"/>
    <row r="2" spans="2:9" ht="21" x14ac:dyDescent="0.35">
      <c r="B2" s="10" t="s">
        <v>12</v>
      </c>
      <c r="E2" s="18"/>
      <c r="H2" s="35" t="str">
        <f>Anvisningar!H2</f>
        <v>uppdaterad 2024-02-09</v>
      </c>
    </row>
    <row r="3" spans="2:9" ht="9.9499999999999993" customHeight="1" x14ac:dyDescent="0.25"/>
    <row r="4" spans="2:9" ht="20.100000000000001" customHeight="1" x14ac:dyDescent="0.3">
      <c r="B4" s="9" t="s">
        <v>11</v>
      </c>
    </row>
    <row r="6" spans="2:9" x14ac:dyDescent="0.25">
      <c r="D6" s="62" t="s">
        <v>10</v>
      </c>
      <c r="E6" s="63"/>
    </row>
    <row r="7" spans="2:9" s="4" customFormat="1" ht="57.95" customHeight="1" x14ac:dyDescent="0.25">
      <c r="B7" s="64" t="s">
        <v>9</v>
      </c>
      <c r="C7" s="66" t="s">
        <v>41</v>
      </c>
      <c r="D7" s="21" t="s">
        <v>44</v>
      </c>
      <c r="E7" s="21" t="s">
        <v>43</v>
      </c>
      <c r="F7" s="68" t="s">
        <v>8</v>
      </c>
      <c r="G7" s="68" t="s">
        <v>7</v>
      </c>
      <c r="H7" s="59" t="s">
        <v>6</v>
      </c>
    </row>
    <row r="8" spans="2:9" s="3" customFormat="1" ht="14.45" customHeight="1" x14ac:dyDescent="0.25">
      <c r="B8" s="65"/>
      <c r="C8" s="67"/>
      <c r="D8" s="60" t="s">
        <v>5</v>
      </c>
      <c r="E8" s="61"/>
      <c r="F8" s="68"/>
      <c r="G8" s="68"/>
      <c r="H8" s="59"/>
    </row>
    <row r="9" spans="2:9" x14ac:dyDescent="0.25">
      <c r="B9" s="2" t="s">
        <v>4</v>
      </c>
      <c r="C9" s="25"/>
      <c r="D9" s="83"/>
      <c r="E9" s="84"/>
      <c r="F9" s="84"/>
      <c r="G9" s="84"/>
      <c r="H9" s="85"/>
    </row>
    <row r="10" spans="2:9" x14ac:dyDescent="0.25">
      <c r="B10" s="2" t="s">
        <v>3</v>
      </c>
      <c r="C10" s="25"/>
      <c r="D10" s="86"/>
      <c r="E10" s="87"/>
      <c r="F10" s="87"/>
      <c r="G10" s="87"/>
      <c r="H10" s="88"/>
    </row>
    <row r="11" spans="2:9" x14ac:dyDescent="0.25">
      <c r="B11" s="1" t="s">
        <v>2</v>
      </c>
      <c r="C11" s="25"/>
      <c r="D11" s="86"/>
      <c r="E11" s="87"/>
      <c r="F11" s="87"/>
      <c r="G11" s="87"/>
      <c r="H11" s="88"/>
    </row>
    <row r="12" spans="2:9" x14ac:dyDescent="0.25">
      <c r="B12" s="1" t="s">
        <v>1</v>
      </c>
      <c r="C12" s="26"/>
      <c r="D12" s="86"/>
      <c r="E12" s="87"/>
      <c r="F12" s="87"/>
      <c r="G12" s="87"/>
      <c r="H12" s="88"/>
    </row>
    <row r="13" spans="2:9" x14ac:dyDescent="0.25">
      <c r="B13" s="1" t="s">
        <v>0</v>
      </c>
      <c r="C13" s="25"/>
      <c r="D13" s="89"/>
      <c r="E13" s="90"/>
      <c r="F13" s="90"/>
      <c r="G13" s="90"/>
      <c r="H13" s="91"/>
    </row>
    <row r="14" spans="2:9" ht="15.75" thickBot="1" x14ac:dyDescent="0.3">
      <c r="B14" s="30" t="s">
        <v>23</v>
      </c>
      <c r="C14" s="31">
        <f>SUM(C9:C13)</f>
        <v>0</v>
      </c>
      <c r="D14" s="32"/>
      <c r="E14" s="33"/>
      <c r="F14" s="34">
        <f>IF(E14&gt;0%,C14*E14,D14)</f>
        <v>0</v>
      </c>
      <c r="G14" s="34">
        <f>C14-F14</f>
        <v>0</v>
      </c>
      <c r="H14" s="57" t="e">
        <f>G14/C14</f>
        <v>#DIV/0!</v>
      </c>
      <c r="I14" s="46" t="s">
        <v>39</v>
      </c>
    </row>
    <row r="15" spans="2:9" ht="15.75" thickTop="1" x14ac:dyDescent="0.25"/>
  </sheetData>
  <mergeCells count="8">
    <mergeCell ref="B7:B8"/>
    <mergeCell ref="D9:H13"/>
    <mergeCell ref="D6:E6"/>
    <mergeCell ref="D8:E8"/>
    <mergeCell ref="C7:C8"/>
    <mergeCell ref="F7:F8"/>
    <mergeCell ref="G7:G8"/>
    <mergeCell ref="H7:H8"/>
  </mergeCells>
  <pageMargins left="0.7" right="0.7" top="0.75" bottom="0.75" header="0.3" footer="0.3"/>
  <pageSetup paperSize="9" scale="9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28E9D-69DC-483A-AFBD-1016F3FDD78A}">
  <dimension ref="B1:L24"/>
  <sheetViews>
    <sheetView showGridLines="0" tabSelected="1" zoomScale="90" zoomScaleNormal="90" workbookViewId="0">
      <selection activeCell="C6" sqref="C6"/>
    </sheetView>
  </sheetViews>
  <sheetFormatPr defaultRowHeight="15" x14ac:dyDescent="0.25"/>
  <cols>
    <col min="1" max="1" width="1.28515625" customWidth="1"/>
    <col min="2" max="2" width="30.5703125" customWidth="1"/>
    <col min="3" max="3" width="17.7109375" customWidth="1"/>
    <col min="4" max="5" width="16.7109375" customWidth="1"/>
    <col min="6" max="6" width="16.85546875" customWidth="1"/>
    <col min="7" max="7" width="14.7109375" customWidth="1"/>
    <col min="8" max="8" width="18.42578125" customWidth="1"/>
  </cols>
  <sheetData>
    <row r="1" spans="2:10" ht="4.5" customHeight="1" x14ac:dyDescent="0.25"/>
    <row r="2" spans="2:10" ht="21" x14ac:dyDescent="0.35">
      <c r="B2" s="10" t="s">
        <v>12</v>
      </c>
      <c r="E2" s="18"/>
      <c r="H2" s="35" t="str">
        <f>Anvisningar!H2</f>
        <v>uppdaterad 2024-02-09</v>
      </c>
    </row>
    <row r="3" spans="2:10" ht="9.9499999999999993" customHeight="1" x14ac:dyDescent="0.25"/>
    <row r="4" spans="2:10" s="11" customFormat="1" ht="18.75" x14ac:dyDescent="0.3">
      <c r="B4" s="9" t="s">
        <v>15</v>
      </c>
      <c r="C4" s="20"/>
      <c r="H4" s="19"/>
    </row>
    <row r="5" spans="2:10" ht="9.9499999999999993" customHeight="1" x14ac:dyDescent="0.25"/>
    <row r="6" spans="2:10" s="11" customFormat="1" x14ac:dyDescent="0.25">
      <c r="B6" s="47" t="s">
        <v>30</v>
      </c>
      <c r="C6" s="45">
        <v>0</v>
      </c>
    </row>
    <row r="7" spans="2:10" s="11" customFormat="1" x14ac:dyDescent="0.25">
      <c r="B7" s="47" t="s">
        <v>13</v>
      </c>
      <c r="C7" s="54">
        <v>0.57999999999999996</v>
      </c>
      <c r="E7" s="44"/>
      <c r="H7" s="19"/>
    </row>
    <row r="8" spans="2:10" ht="9.9499999999999993" customHeight="1" x14ac:dyDescent="0.25"/>
    <row r="9" spans="2:10" x14ac:dyDescent="0.25">
      <c r="B9" s="11"/>
      <c r="C9" s="11"/>
      <c r="D9" s="62" t="s">
        <v>10</v>
      </c>
      <c r="E9" s="63"/>
      <c r="F9" s="11"/>
      <c r="G9" s="11"/>
    </row>
    <row r="10" spans="2:10" ht="58.5" customHeight="1" x14ac:dyDescent="0.25">
      <c r="B10" s="64" t="s">
        <v>9</v>
      </c>
      <c r="C10" s="66" t="s">
        <v>41</v>
      </c>
      <c r="D10" s="21" t="s">
        <v>44</v>
      </c>
      <c r="E10" s="21" t="s">
        <v>43</v>
      </c>
      <c r="F10" s="66" t="s">
        <v>16</v>
      </c>
      <c r="G10" s="66" t="s">
        <v>7</v>
      </c>
      <c r="H10" s="92" t="s">
        <v>6</v>
      </c>
    </row>
    <row r="11" spans="2:10" s="3" customFormat="1" ht="14.45" customHeight="1" x14ac:dyDescent="0.25">
      <c r="B11" s="65"/>
      <c r="C11" s="67"/>
      <c r="D11" s="60" t="s">
        <v>5</v>
      </c>
      <c r="E11" s="61"/>
      <c r="F11" s="67"/>
      <c r="G11" s="67"/>
      <c r="H11" s="93"/>
    </row>
    <row r="12" spans="2:10" x14ac:dyDescent="0.25">
      <c r="B12" s="15" t="s">
        <v>14</v>
      </c>
      <c r="C12" s="48">
        <v>0</v>
      </c>
      <c r="D12" s="14">
        <v>0</v>
      </c>
      <c r="E12" s="13"/>
      <c r="F12" s="12">
        <f>IF(E12&gt;0%,C12*E12,D12)</f>
        <v>0</v>
      </c>
      <c r="G12" s="12">
        <f>C12-F12</f>
        <v>0</v>
      </c>
      <c r="H12" s="56" t="e">
        <f>G12/C12</f>
        <v>#DIV/0!</v>
      </c>
      <c r="I12" s="43" t="s">
        <v>34</v>
      </c>
      <c r="J12" s="43"/>
    </row>
    <row r="13" spans="2:10" s="18" customFormat="1" x14ac:dyDescent="0.25">
      <c r="B13" s="15" t="s">
        <v>13</v>
      </c>
      <c r="C13" s="49">
        <f>C7*C12</f>
        <v>0</v>
      </c>
      <c r="D13" s="14"/>
      <c r="E13" s="13"/>
      <c r="F13" s="12">
        <f>IF(E13&gt;0%,E13*F12,D13)</f>
        <v>0</v>
      </c>
      <c r="G13" s="12">
        <f>C13-F13</f>
        <v>0</v>
      </c>
      <c r="H13" s="56" t="e">
        <f>G13/C13</f>
        <v>#DIV/0!</v>
      </c>
      <c r="I13" s="46" t="s">
        <v>35</v>
      </c>
    </row>
    <row r="14" spans="2:10" s="18" customFormat="1" x14ac:dyDescent="0.25">
      <c r="B14" s="15" t="s">
        <v>17</v>
      </c>
      <c r="C14" s="48">
        <v>0</v>
      </c>
      <c r="D14" s="40" t="s">
        <v>28</v>
      </c>
      <c r="E14" s="40" t="s">
        <v>28</v>
      </c>
      <c r="F14" s="40" t="s">
        <v>28</v>
      </c>
      <c r="G14" s="40" t="s">
        <v>28</v>
      </c>
      <c r="H14" s="17" t="s">
        <v>22</v>
      </c>
    </row>
    <row r="15" spans="2:10" s="24" customFormat="1" x14ac:dyDescent="0.25">
      <c r="B15" s="22" t="s">
        <v>18</v>
      </c>
      <c r="C15" s="50">
        <f>SUM(C12:C14)</f>
        <v>0</v>
      </c>
      <c r="D15" s="40" t="s">
        <v>28</v>
      </c>
      <c r="E15" s="40" t="s">
        <v>28</v>
      </c>
      <c r="F15" s="40" t="s">
        <v>28</v>
      </c>
      <c r="G15" s="40" t="s">
        <v>28</v>
      </c>
      <c r="H15" s="17" t="s">
        <v>22</v>
      </c>
    </row>
    <row r="16" spans="2:10" s="16" customFormat="1" x14ac:dyDescent="0.25">
      <c r="B16" s="15" t="s">
        <v>3</v>
      </c>
      <c r="C16" s="48">
        <v>0</v>
      </c>
      <c r="D16" s="14">
        <v>0</v>
      </c>
      <c r="E16" s="13"/>
      <c r="F16" s="12">
        <f>IF(E16&gt;0%,C16*E16,D16)</f>
        <v>0</v>
      </c>
      <c r="G16" s="12">
        <f>C16-F16</f>
        <v>0</v>
      </c>
      <c r="H16" s="56" t="e">
        <f>G16/C16</f>
        <v>#DIV/0!</v>
      </c>
      <c r="I16" s="46" t="s">
        <v>36</v>
      </c>
    </row>
    <row r="17" spans="2:12" s="24" customFormat="1" x14ac:dyDescent="0.25">
      <c r="B17" s="22" t="s">
        <v>19</v>
      </c>
      <c r="C17" s="50">
        <f>SUM(C16)</f>
        <v>0</v>
      </c>
      <c r="D17" s="40" t="s">
        <v>28</v>
      </c>
      <c r="E17" s="40" t="s">
        <v>28</v>
      </c>
      <c r="F17" s="40" t="s">
        <v>28</v>
      </c>
      <c r="G17" s="40" t="s">
        <v>28</v>
      </c>
      <c r="H17" s="17" t="s">
        <v>22</v>
      </c>
    </row>
    <row r="18" spans="2:12" s="16" customFormat="1" x14ac:dyDescent="0.25">
      <c r="B18" s="15" t="s">
        <v>2</v>
      </c>
      <c r="C18" s="48">
        <v>0</v>
      </c>
      <c r="D18" s="14">
        <v>0</v>
      </c>
      <c r="E18" s="13"/>
      <c r="F18" s="12">
        <f>IF(E18&gt;0%,C18*E18,D18)</f>
        <v>0</v>
      </c>
      <c r="G18" s="12">
        <f>C18-F18</f>
        <v>0</v>
      </c>
      <c r="H18" s="56" t="e">
        <f>G18/C18</f>
        <v>#DIV/0!</v>
      </c>
      <c r="I18" s="46" t="s">
        <v>37</v>
      </c>
      <c r="J18" s="42"/>
      <c r="K18" s="42"/>
      <c r="L18" s="42"/>
    </row>
    <row r="19" spans="2:12" s="16" customFormat="1" x14ac:dyDescent="0.25">
      <c r="B19" s="15" t="s">
        <v>1</v>
      </c>
      <c r="C19" s="49">
        <f>C6*(C12+C13)</f>
        <v>0</v>
      </c>
      <c r="D19" s="14"/>
      <c r="E19" s="13"/>
      <c r="F19" s="12">
        <f>IF(E19&gt;0%,E19*(F12+F13),D19)</f>
        <v>0</v>
      </c>
      <c r="G19" s="12">
        <f>C19-F19</f>
        <v>0</v>
      </c>
      <c r="H19" s="56" t="e">
        <f>G19/(C19)</f>
        <v>#DIV/0!</v>
      </c>
      <c r="I19" s="46" t="s">
        <v>38</v>
      </c>
    </row>
    <row r="20" spans="2:12" s="24" customFormat="1" x14ac:dyDescent="0.25">
      <c r="B20" s="22" t="s">
        <v>20</v>
      </c>
      <c r="C20" s="50">
        <f>SUM(C18:C19)</f>
        <v>0</v>
      </c>
      <c r="D20" s="40" t="s">
        <v>28</v>
      </c>
      <c r="E20" s="40" t="s">
        <v>28</v>
      </c>
      <c r="F20" s="40" t="s">
        <v>28</v>
      </c>
      <c r="G20" s="40" t="s">
        <v>28</v>
      </c>
      <c r="H20" s="17" t="s">
        <v>22</v>
      </c>
    </row>
    <row r="21" spans="2:12" s="16" customFormat="1" x14ac:dyDescent="0.25">
      <c r="B21" s="15" t="s">
        <v>0</v>
      </c>
      <c r="C21" s="48"/>
      <c r="D21" s="40" t="s">
        <v>28</v>
      </c>
      <c r="E21" s="40" t="s">
        <v>28</v>
      </c>
      <c r="F21" s="40" t="s">
        <v>28</v>
      </c>
      <c r="G21" s="40" t="s">
        <v>28</v>
      </c>
      <c r="H21" s="17" t="s">
        <v>22</v>
      </c>
      <c r="J21" s="42"/>
    </row>
    <row r="22" spans="2:12" s="24" customFormat="1" x14ac:dyDescent="0.25">
      <c r="B22" s="22" t="s">
        <v>21</v>
      </c>
      <c r="C22" s="50">
        <f>SUM(C21)</f>
        <v>0</v>
      </c>
      <c r="D22" s="40" t="s">
        <v>28</v>
      </c>
      <c r="E22" s="40" t="s">
        <v>28</v>
      </c>
      <c r="F22" s="40" t="s">
        <v>28</v>
      </c>
      <c r="G22" s="40" t="s">
        <v>28</v>
      </c>
      <c r="H22" s="17" t="s">
        <v>22</v>
      </c>
      <c r="J22" s="16"/>
    </row>
    <row r="23" spans="2:12" s="24" customFormat="1" ht="15.75" thickBot="1" x14ac:dyDescent="0.3">
      <c r="B23" s="27" t="s">
        <v>23</v>
      </c>
      <c r="C23" s="51">
        <f>SUM(C22,C20,C17,C15)</f>
        <v>0</v>
      </c>
      <c r="D23" s="41" t="s">
        <v>28</v>
      </c>
      <c r="E23" s="41" t="s">
        <v>28</v>
      </c>
      <c r="F23" s="41" t="s">
        <v>28</v>
      </c>
      <c r="G23" s="41" t="s">
        <v>28</v>
      </c>
      <c r="H23" s="29" t="s">
        <v>22</v>
      </c>
    </row>
    <row r="24" spans="2:12" ht="15.75" thickTop="1" x14ac:dyDescent="0.25"/>
  </sheetData>
  <mergeCells count="7">
    <mergeCell ref="B10:B11"/>
    <mergeCell ref="F10:F11"/>
    <mergeCell ref="G10:G11"/>
    <mergeCell ref="H10:H11"/>
    <mergeCell ref="D9:E9"/>
    <mergeCell ref="D11:E11"/>
    <mergeCell ref="C10:C1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Anvisningar</vt:lpstr>
      <vt:lpstr>Samfin visn proportionell samf</vt:lpstr>
      <vt:lpstr>Samfin visn särskilda villkor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Pihlblad</dc:creator>
  <cp:lastModifiedBy>Marita Bergendahl Pugh</cp:lastModifiedBy>
  <cp:lastPrinted>2022-01-26T16:20:18Z</cp:lastPrinted>
  <dcterms:created xsi:type="dcterms:W3CDTF">2021-10-27T06:19:13Z</dcterms:created>
  <dcterms:modified xsi:type="dcterms:W3CDTF">2024-02-09T08:18:48Z</dcterms:modified>
</cp:coreProperties>
</file>